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-120" yWindow="-120" windowWidth="20730" windowHeight="11760" tabRatio="449" firstSheet="17" activeTab="21"/>
  </bookViews>
  <sheets>
    <sheet name="1д,,," sheetId="57" r:id="rId1"/>
    <sheet name="2д,,," sheetId="4" r:id="rId2"/>
    <sheet name="3д,,," sheetId="27" r:id="rId3"/>
    <sheet name="4д,,," sheetId="6" r:id="rId4"/>
    <sheet name="5д Ватрушка" sheetId="437" r:id="rId5"/>
    <sheet name="5д,,," sheetId="7" r:id="rId6"/>
    <sheet name="6д,,," sheetId="439" r:id="rId7"/>
    <sheet name="7д,,," sheetId="9" r:id="rId8"/>
    <sheet name="8д Ватрушка" sheetId="319" r:id="rId9"/>
    <sheet name="8д,,," sheetId="166" r:id="rId10"/>
    <sheet name="9д,,,," sheetId="262" r:id="rId11"/>
    <sheet name="10д,,," sheetId="144" r:id="rId12"/>
    <sheet name="11д,,," sheetId="14" r:id="rId13"/>
    <sheet name="12д,,," sheetId="15" r:id="rId14"/>
    <sheet name="13д,,," sheetId="16" r:id="rId15"/>
    <sheet name="14д,,," sheetId="17" r:id="rId16"/>
    <sheet name="15д,,," sheetId="320" r:id="rId17"/>
    <sheet name="16д,,," sheetId="19" r:id="rId18"/>
    <sheet name="17д,,," sheetId="165" r:id="rId19"/>
    <sheet name="18 д,," sheetId="21" r:id="rId20"/>
    <sheet name="19д,,," sheetId="59" r:id="rId21"/>
    <sheet name="20д Ватрушка" sheetId="318" r:id="rId22"/>
  </sheets>
  <calcPr calcId="145621"/>
</workbook>
</file>

<file path=xl/calcChain.xml><?xml version="1.0" encoding="utf-8"?>
<calcChain xmlns="http://schemas.openxmlformats.org/spreadsheetml/2006/main">
  <c r="P9" i="439" l="1"/>
  <c r="Q9" i="439"/>
  <c r="AU9" i="439" s="1"/>
  <c r="AW9" i="439"/>
  <c r="D10" i="439"/>
  <c r="E10" i="439"/>
  <c r="G10" i="439"/>
  <c r="H10" i="439"/>
  <c r="AB10" i="439"/>
  <c r="AC10" i="439"/>
  <c r="AW10" i="439"/>
  <c r="D11" i="439"/>
  <c r="E11" i="439"/>
  <c r="AU11" i="439" s="1"/>
  <c r="AW11" i="439"/>
  <c r="AB12" i="439"/>
  <c r="AC12" i="439"/>
  <c r="AU12" i="439" s="1"/>
  <c r="AW12" i="439"/>
  <c r="D13" i="439"/>
  <c r="E13" i="439"/>
  <c r="J13" i="439"/>
  <c r="K13" i="439"/>
  <c r="V13" i="439"/>
  <c r="W13" i="439"/>
  <c r="Y13" i="439"/>
  <c r="Z13" i="439"/>
  <c r="AB13" i="439"/>
  <c r="AC13" i="439"/>
  <c r="AW13" i="439"/>
  <c r="AB14" i="439"/>
  <c r="AC14" i="439"/>
  <c r="AU14" i="439" s="1"/>
  <c r="AW14" i="439"/>
  <c r="D15" i="439"/>
  <c r="E15" i="439"/>
  <c r="AU15" i="439" s="1"/>
  <c r="G15" i="439"/>
  <c r="H15" i="439"/>
  <c r="P15" i="439"/>
  <c r="Q15" i="439"/>
  <c r="AG15" i="439"/>
  <c r="AH15" i="439"/>
  <c r="AP15" i="439"/>
  <c r="AQ15" i="439"/>
  <c r="AW15" i="439"/>
  <c r="G16" i="439"/>
  <c r="H16" i="439"/>
  <c r="AU16" i="439" s="1"/>
  <c r="AW16" i="439"/>
  <c r="M17" i="439"/>
  <c r="N17" i="439"/>
  <c r="AU17" i="439" s="1"/>
  <c r="AW17" i="439"/>
  <c r="J18" i="439"/>
  <c r="K18" i="439"/>
  <c r="AS18" i="439"/>
  <c r="AT18" i="439"/>
  <c r="AW18" i="439"/>
  <c r="AJ19" i="439"/>
  <c r="AK19" i="439"/>
  <c r="AU19" i="439" s="1"/>
  <c r="AW19" i="439"/>
  <c r="S20" i="439"/>
  <c r="T20" i="439"/>
  <c r="AU20" i="439" s="1"/>
  <c r="AW20" i="439"/>
  <c r="V21" i="439"/>
  <c r="W21" i="439"/>
  <c r="AU21" i="439" s="1"/>
  <c r="AB21" i="439"/>
  <c r="AC21" i="439"/>
  <c r="AM21" i="439"/>
  <c r="AN21" i="439"/>
  <c r="AW21" i="439"/>
  <c r="V22" i="439"/>
  <c r="W22" i="439"/>
  <c r="AU22" i="439" s="1"/>
  <c r="AM22" i="439"/>
  <c r="AN22" i="439"/>
  <c r="AW22" i="439"/>
  <c r="V23" i="439"/>
  <c r="W23" i="439"/>
  <c r="AU23" i="439" s="1"/>
  <c r="AM23" i="439"/>
  <c r="AN23" i="439"/>
  <c r="AW23" i="439"/>
  <c r="V24" i="439"/>
  <c r="W24" i="439"/>
  <c r="AM24" i="439"/>
  <c r="AN24" i="439"/>
  <c r="AW24" i="439"/>
  <c r="V25" i="439"/>
  <c r="W25" i="439"/>
  <c r="AU25" i="439" s="1"/>
  <c r="AW25" i="439"/>
  <c r="V26" i="439"/>
  <c r="W26" i="439"/>
  <c r="AU26" i="439" s="1"/>
  <c r="AW26" i="439"/>
  <c r="V27" i="439"/>
  <c r="W27" i="439"/>
  <c r="AU27" i="439" s="1"/>
  <c r="AW27" i="439"/>
  <c r="V28" i="439"/>
  <c r="W28" i="439"/>
  <c r="AU28" i="439" s="1"/>
  <c r="AB28" i="439"/>
  <c r="AC28" i="439"/>
  <c r="AW28" i="439"/>
  <c r="AB29" i="439"/>
  <c r="AC29" i="439"/>
  <c r="AU29" i="439" s="1"/>
  <c r="AW29" i="439"/>
  <c r="Y30" i="439"/>
  <c r="Z30" i="439"/>
  <c r="AU30" i="439" s="1"/>
  <c r="AW30" i="439"/>
  <c r="AB31" i="439"/>
  <c r="AC31" i="439"/>
  <c r="AU31" i="439" s="1"/>
  <c r="AW31" i="439"/>
  <c r="AG32" i="439"/>
  <c r="AH32" i="439"/>
  <c r="AU32" i="439" s="1"/>
  <c r="AW32" i="439"/>
  <c r="AG33" i="439"/>
  <c r="AH33" i="439"/>
  <c r="AU33" i="439" s="1"/>
  <c r="AW33" i="439"/>
  <c r="AM34" i="439"/>
  <c r="AN34" i="439"/>
  <c r="AU34" i="439" s="1"/>
  <c r="AW34" i="439"/>
  <c r="AM35" i="439"/>
  <c r="AN35" i="439"/>
  <c r="AU35" i="439" s="1"/>
  <c r="AW35" i="439"/>
  <c r="AM36" i="439"/>
  <c r="AN36" i="439"/>
  <c r="AU36" i="439" s="1"/>
  <c r="AW36" i="439"/>
  <c r="AP37" i="439"/>
  <c r="AQ37" i="439"/>
  <c r="AU37" i="439" s="1"/>
  <c r="AW37" i="439"/>
  <c r="AS38" i="439"/>
  <c r="AT38" i="439"/>
  <c r="AU38" i="439" s="1"/>
  <c r="AW38" i="439"/>
  <c r="AU13" i="439" l="1"/>
  <c r="AU24" i="439"/>
  <c r="AU18" i="439"/>
  <c r="AU10" i="439"/>
  <c r="AT37" i="437"/>
  <c r="AR37" i="437"/>
  <c r="AQ37" i="437"/>
  <c r="AP37" i="437"/>
  <c r="AT36" i="437"/>
  <c r="AR36" i="437"/>
  <c r="AQ36" i="437"/>
  <c r="AP36" i="437"/>
  <c r="AT35" i="437"/>
  <c r="AR35" i="437"/>
  <c r="AN35" i="437"/>
  <c r="AM35" i="437"/>
  <c r="AT34" i="437"/>
  <c r="AR34" i="437"/>
  <c r="AK34" i="437"/>
  <c r="AJ34" i="437"/>
  <c r="AT33" i="437"/>
  <c r="AR33" i="437"/>
  <c r="AK33" i="437"/>
  <c r="AJ33" i="437"/>
  <c r="AT32" i="437"/>
  <c r="AR32" i="437"/>
  <c r="AC32" i="437"/>
  <c r="AB32" i="437"/>
  <c r="AT31" i="437"/>
  <c r="AR31" i="437"/>
  <c r="AC31" i="437"/>
  <c r="AB31" i="437"/>
  <c r="AT30" i="437"/>
  <c r="AR30" i="437"/>
  <c r="Z30" i="437"/>
  <c r="Y30" i="437"/>
  <c r="AT29" i="437"/>
  <c r="AK29" i="437"/>
  <c r="AJ29" i="437"/>
  <c r="Z29" i="437"/>
  <c r="AR29" i="437" s="1"/>
  <c r="Y29" i="437"/>
  <c r="W29" i="437"/>
  <c r="V29" i="437"/>
  <c r="AT28" i="437"/>
  <c r="Z28" i="437"/>
  <c r="Y28" i="437"/>
  <c r="W28" i="437"/>
  <c r="AR28" i="437" s="1"/>
  <c r="V28" i="437"/>
  <c r="AT27" i="437"/>
  <c r="W27" i="437"/>
  <c r="AR27" i="437" s="1"/>
  <c r="V27" i="437"/>
  <c r="AT26" i="437"/>
  <c r="W26" i="437"/>
  <c r="AR26" i="437" s="1"/>
  <c r="V26" i="437"/>
  <c r="AT25" i="437"/>
  <c r="AK25" i="437"/>
  <c r="AR25" i="437" s="1"/>
  <c r="AJ25" i="437"/>
  <c r="T25" i="437"/>
  <c r="S25" i="437"/>
  <c r="AT24" i="437"/>
  <c r="AR24" i="437"/>
  <c r="T24" i="437"/>
  <c r="S24" i="437"/>
  <c r="AT23" i="437"/>
  <c r="W23" i="437"/>
  <c r="V23" i="437"/>
  <c r="T23" i="437"/>
  <c r="AR23" i="437" s="1"/>
  <c r="S23" i="437"/>
  <c r="AT22" i="437"/>
  <c r="W22" i="437"/>
  <c r="V22" i="437"/>
  <c r="T22" i="437"/>
  <c r="S22" i="437"/>
  <c r="Q22" i="437"/>
  <c r="AR22" i="437" s="1"/>
  <c r="P22" i="437"/>
  <c r="AT21" i="437"/>
  <c r="W21" i="437"/>
  <c r="V21" i="437"/>
  <c r="T21" i="437"/>
  <c r="AR21" i="437" s="1"/>
  <c r="S21" i="437"/>
  <c r="AT20" i="437"/>
  <c r="AK20" i="437"/>
  <c r="AJ20" i="437"/>
  <c r="W20" i="437"/>
  <c r="V20" i="437"/>
  <c r="T20" i="437"/>
  <c r="S20" i="437"/>
  <c r="Q20" i="437"/>
  <c r="AR20" i="437" s="1"/>
  <c r="P20" i="437"/>
  <c r="AT19" i="437"/>
  <c r="Q19" i="437"/>
  <c r="AR19" i="437" s="1"/>
  <c r="P19" i="437"/>
  <c r="AT18" i="437"/>
  <c r="AH18" i="437"/>
  <c r="AR18" i="437" s="1"/>
  <c r="AG18" i="437"/>
  <c r="AT17" i="437"/>
  <c r="Z17" i="437"/>
  <c r="Y17" i="437"/>
  <c r="K17" i="437"/>
  <c r="AR17" i="437" s="1"/>
  <c r="J17" i="437"/>
  <c r="AT16" i="437"/>
  <c r="AR16" i="437"/>
  <c r="H16" i="437"/>
  <c r="G16" i="437"/>
  <c r="AT15" i="437"/>
  <c r="AK15" i="437"/>
  <c r="AJ15" i="437"/>
  <c r="Z15" i="437"/>
  <c r="Y15" i="437"/>
  <c r="W15" i="437"/>
  <c r="V15" i="437"/>
  <c r="T15" i="437"/>
  <c r="S15" i="437"/>
  <c r="K15" i="437"/>
  <c r="J15" i="437"/>
  <c r="E15" i="437"/>
  <c r="AR15" i="437" s="1"/>
  <c r="D15" i="437"/>
  <c r="AT14" i="437"/>
  <c r="AK14" i="437"/>
  <c r="AJ14" i="437"/>
  <c r="AC14" i="437"/>
  <c r="AB14" i="437"/>
  <c r="H14" i="437"/>
  <c r="G14" i="437"/>
  <c r="E14" i="437"/>
  <c r="AR14" i="437" s="1"/>
  <c r="D14" i="437"/>
  <c r="AT13" i="437"/>
  <c r="AR13" i="437"/>
  <c r="E13" i="437"/>
  <c r="D13" i="437"/>
  <c r="AT12" i="437"/>
  <c r="AR12" i="437"/>
  <c r="E12" i="437"/>
  <c r="D12" i="437"/>
  <c r="AT11" i="437"/>
  <c r="AR11" i="437"/>
  <c r="E11" i="437"/>
  <c r="D11" i="437"/>
  <c r="AT10" i="437"/>
  <c r="AK10" i="437"/>
  <c r="AJ10" i="437"/>
  <c r="Z10" i="437"/>
  <c r="Y10" i="437"/>
  <c r="H10" i="437"/>
  <c r="G10" i="437"/>
  <c r="E10" i="437"/>
  <c r="AR10" i="437" s="1"/>
  <c r="D10" i="437"/>
  <c r="AT9" i="437"/>
  <c r="N9" i="437"/>
  <c r="AR9" i="437" s="1"/>
  <c r="M9" i="437"/>
  <c r="N9" i="166" l="1"/>
  <c r="AQ19" i="21" l="1"/>
  <c r="AN10" i="144" l="1"/>
  <c r="AO10" i="144"/>
  <c r="Z31" i="19" l="1"/>
  <c r="Y31" i="19"/>
  <c r="Z30" i="19"/>
  <c r="Y30" i="19"/>
  <c r="Z29" i="19"/>
  <c r="Y29" i="19"/>
  <c r="Z23" i="19"/>
  <c r="Y23" i="19"/>
  <c r="Z12" i="19"/>
  <c r="Y12" i="19"/>
  <c r="AC13" i="19"/>
  <c r="AB13" i="19"/>
  <c r="AC11" i="19"/>
  <c r="AB11" i="19"/>
  <c r="Q14" i="19" l="1"/>
  <c r="P14" i="19"/>
  <c r="N12" i="14" l="1"/>
  <c r="M12" i="14"/>
  <c r="Q14" i="57" l="1"/>
  <c r="P14" i="57"/>
  <c r="W36" i="17" l="1"/>
  <c r="AX36" i="17" s="1"/>
  <c r="V36" i="17"/>
  <c r="AT14" i="19" l="1"/>
  <c r="AS14" i="19"/>
  <c r="AU14" i="262" l="1"/>
  <c r="AT14" i="262"/>
  <c r="N9" i="318" l="1"/>
  <c r="N9" i="59"/>
  <c r="N9" i="21"/>
  <c r="N9" i="165"/>
  <c r="N9" i="320"/>
  <c r="N9" i="17"/>
  <c r="Q9" i="16"/>
  <c r="Q9" i="15"/>
  <c r="N9" i="144"/>
  <c r="N9" i="262"/>
  <c r="N9" i="319"/>
  <c r="N9" i="9"/>
  <c r="N9" i="7"/>
  <c r="N9" i="6"/>
  <c r="N9" i="27"/>
  <c r="N9" i="4"/>
  <c r="M9" i="320" l="1"/>
  <c r="AS9" i="320"/>
  <c r="AU9" i="320"/>
  <c r="D10" i="320"/>
  <c r="E10" i="320"/>
  <c r="G10" i="320"/>
  <c r="H10" i="320"/>
  <c r="AK10" i="320"/>
  <c r="AL10" i="320"/>
  <c r="AU10" i="320"/>
  <c r="D11" i="320"/>
  <c r="E11" i="320"/>
  <c r="AS11" i="320" s="1"/>
  <c r="AU11" i="320"/>
  <c r="D12" i="320"/>
  <c r="E12" i="320"/>
  <c r="G12" i="320"/>
  <c r="H12" i="320"/>
  <c r="AB12" i="320"/>
  <c r="AC12" i="320"/>
  <c r="AK12" i="320"/>
  <c r="AL12" i="320"/>
  <c r="AU12" i="320"/>
  <c r="D13" i="320"/>
  <c r="E13" i="320"/>
  <c r="J13" i="320"/>
  <c r="K13" i="320"/>
  <c r="S13" i="320"/>
  <c r="T13" i="320"/>
  <c r="V13" i="320"/>
  <c r="W13" i="320"/>
  <c r="Y13" i="320"/>
  <c r="Z13" i="320"/>
  <c r="AK13" i="320"/>
  <c r="AL13" i="320"/>
  <c r="AU13" i="320"/>
  <c r="D14" i="320"/>
  <c r="E14" i="320"/>
  <c r="AS14" i="320" s="1"/>
  <c r="AU14" i="320"/>
  <c r="D15" i="320"/>
  <c r="E15" i="320"/>
  <c r="AS15" i="320" s="1"/>
  <c r="AU15" i="320"/>
  <c r="D16" i="320"/>
  <c r="E16" i="320"/>
  <c r="AK16" i="320"/>
  <c r="AL16" i="320"/>
  <c r="AU16" i="320"/>
  <c r="G17" i="320"/>
  <c r="H17" i="320"/>
  <c r="AS17" i="320" s="1"/>
  <c r="AU17" i="320"/>
  <c r="D18" i="320"/>
  <c r="E18" i="320"/>
  <c r="AS18" i="320" s="1"/>
  <c r="AU18" i="320"/>
  <c r="D19" i="320"/>
  <c r="E19" i="320"/>
  <c r="AS19" i="320" s="1"/>
  <c r="AU19" i="320"/>
  <c r="J20" i="320"/>
  <c r="K20" i="320"/>
  <c r="AS20" i="320" s="1"/>
  <c r="AU20" i="320"/>
  <c r="AE21" i="320"/>
  <c r="AF21" i="320"/>
  <c r="AS21" i="320"/>
  <c r="P22" i="320"/>
  <c r="Q22" i="320"/>
  <c r="AS22" i="320" s="1"/>
  <c r="AU22" i="320"/>
  <c r="S23" i="320"/>
  <c r="T23" i="320"/>
  <c r="AS23" i="320" s="1"/>
  <c r="AU23" i="320"/>
  <c r="Y24" i="320"/>
  <c r="Z24" i="320"/>
  <c r="AS24" i="320" s="1"/>
  <c r="AU24" i="320"/>
  <c r="S25" i="320"/>
  <c r="T25" i="320"/>
  <c r="V25" i="320"/>
  <c r="W25" i="320"/>
  <c r="AU25" i="320"/>
  <c r="S26" i="320"/>
  <c r="T26" i="320"/>
  <c r="V26" i="320"/>
  <c r="W26" i="320"/>
  <c r="AU26" i="320"/>
  <c r="S27" i="320"/>
  <c r="T27" i="320"/>
  <c r="AS27" i="320" s="1"/>
  <c r="AU27" i="320"/>
  <c r="S28" i="320"/>
  <c r="T28" i="320"/>
  <c r="AS28" i="320" s="1"/>
  <c r="AU28" i="320"/>
  <c r="S29" i="320"/>
  <c r="T29" i="320"/>
  <c r="AS29" i="320" s="1"/>
  <c r="AU29" i="320"/>
  <c r="V30" i="320"/>
  <c r="W30" i="320"/>
  <c r="AS30" i="320" s="1"/>
  <c r="AU30" i="320"/>
  <c r="V31" i="320"/>
  <c r="W31" i="320"/>
  <c r="AS31" i="320" s="1"/>
  <c r="AU31" i="320"/>
  <c r="S32" i="320"/>
  <c r="T32" i="320"/>
  <c r="AK32" i="320"/>
  <c r="AL32" i="320"/>
  <c r="AU32" i="320"/>
  <c r="AB33" i="320"/>
  <c r="AC33" i="320"/>
  <c r="AS33" i="320" s="1"/>
  <c r="AU33" i="320"/>
  <c r="AB34" i="320"/>
  <c r="AC34" i="320"/>
  <c r="AS34" i="320" s="1"/>
  <c r="AU34" i="320"/>
  <c r="V35" i="320"/>
  <c r="W35" i="320"/>
  <c r="AK35" i="320"/>
  <c r="AL35" i="320"/>
  <c r="AU35" i="320"/>
  <c r="AK36" i="320"/>
  <c r="AL36" i="320"/>
  <c r="AS36" i="320" s="1"/>
  <c r="AK37" i="320"/>
  <c r="AL37" i="320"/>
  <c r="AS37" i="320" s="1"/>
  <c r="AU37" i="320"/>
  <c r="AN38" i="320"/>
  <c r="AO38" i="320"/>
  <c r="AS38" i="320" s="1"/>
  <c r="AQ39" i="320"/>
  <c r="AR39" i="320"/>
  <c r="AS39" i="320" s="1"/>
  <c r="AU39" i="320"/>
  <c r="AQ40" i="320"/>
  <c r="AR40" i="320"/>
  <c r="AS40" i="320" s="1"/>
  <c r="AU40" i="320"/>
  <c r="AS32" i="320" l="1"/>
  <c r="AS26" i="320"/>
  <c r="AS35" i="320"/>
  <c r="AS25" i="320"/>
  <c r="AS13" i="320"/>
  <c r="AS16" i="320"/>
  <c r="AS12" i="320"/>
  <c r="AS10" i="320"/>
  <c r="G10" i="16"/>
  <c r="H10" i="16"/>
  <c r="G10" i="144"/>
  <c r="H10" i="144"/>
  <c r="J16" i="319" l="1"/>
  <c r="K16" i="319"/>
  <c r="AN11" i="262" l="1"/>
  <c r="AO11" i="262"/>
  <c r="G10" i="7" l="1"/>
  <c r="H10" i="7"/>
  <c r="AP10" i="318" l="1"/>
  <c r="AQ10" i="318"/>
  <c r="AM10" i="318"/>
  <c r="AN10" i="318"/>
  <c r="AT13" i="17" l="1"/>
  <c r="AS13" i="17"/>
  <c r="AN30" i="319" l="1"/>
  <c r="AU30" i="319" s="1"/>
  <c r="AN32" i="319"/>
  <c r="AU32" i="319" s="1"/>
  <c r="AM32" i="319"/>
  <c r="AW32" i="319"/>
  <c r="AW35" i="319"/>
  <c r="AT35" i="319"/>
  <c r="AU35" i="319" s="1"/>
  <c r="AS35" i="319"/>
  <c r="AW34" i="319"/>
  <c r="AT34" i="319"/>
  <c r="AU34" i="319" s="1"/>
  <c r="AS34" i="319"/>
  <c r="AW33" i="319"/>
  <c r="AQ33" i="319"/>
  <c r="AU33" i="319" s="1"/>
  <c r="AP33" i="319"/>
  <c r="AW31" i="319"/>
  <c r="AN31" i="319"/>
  <c r="AU31" i="319" s="1"/>
  <c r="AM31" i="319"/>
  <c r="AW30" i="319"/>
  <c r="AM30" i="319"/>
  <c r="AW29" i="319"/>
  <c r="AH29" i="319"/>
  <c r="AU29" i="319" s="1"/>
  <c r="AG29" i="319"/>
  <c r="AW28" i="319"/>
  <c r="AC28" i="319"/>
  <c r="AB28" i="319"/>
  <c r="T28" i="319"/>
  <c r="AU28" i="319" s="1"/>
  <c r="S28" i="319"/>
  <c r="AW27" i="319"/>
  <c r="AN27" i="319"/>
  <c r="AM27" i="319"/>
  <c r="AC27" i="319"/>
  <c r="AU27" i="319" s="1"/>
  <c r="AB27" i="319"/>
  <c r="AW26" i="319"/>
  <c r="Q26" i="319"/>
  <c r="AU26" i="319" s="1"/>
  <c r="P26" i="319"/>
  <c r="AW25" i="319"/>
  <c r="T25" i="319"/>
  <c r="AU25" i="319" s="1"/>
  <c r="S25" i="319"/>
  <c r="AW24" i="319"/>
  <c r="AN24" i="319"/>
  <c r="AM24" i="319"/>
  <c r="T24" i="319"/>
  <c r="S24" i="319"/>
  <c r="Q24" i="319"/>
  <c r="AU24" i="319" s="1"/>
  <c r="P24" i="319"/>
  <c r="AW23" i="319"/>
  <c r="AC23" i="319"/>
  <c r="AU23" i="319" s="1"/>
  <c r="AB23" i="319"/>
  <c r="AW22" i="319"/>
  <c r="T22" i="319"/>
  <c r="AU22" i="319" s="1"/>
  <c r="S22" i="319"/>
  <c r="AW21" i="319"/>
  <c r="AC21" i="319"/>
  <c r="AB21" i="319"/>
  <c r="T21" i="319"/>
  <c r="S21" i="319"/>
  <c r="Q21" i="319"/>
  <c r="AU21" i="319" s="1"/>
  <c r="P21" i="319"/>
  <c r="AW20" i="319"/>
  <c r="AC20" i="319"/>
  <c r="AB20" i="319"/>
  <c r="T20" i="319"/>
  <c r="AU20" i="319" s="1"/>
  <c r="S20" i="319"/>
  <c r="AW19" i="319"/>
  <c r="Z19" i="319"/>
  <c r="Y19" i="319"/>
  <c r="T19" i="319"/>
  <c r="AU19" i="319" s="1"/>
  <c r="S19" i="319"/>
  <c r="AW18" i="319"/>
  <c r="AK18" i="319"/>
  <c r="AU18" i="319" s="1"/>
  <c r="AJ18" i="319"/>
  <c r="AW17" i="319"/>
  <c r="W17" i="319"/>
  <c r="V17" i="319"/>
  <c r="K17" i="319"/>
  <c r="AU17" i="319" s="1"/>
  <c r="J17" i="319"/>
  <c r="AW16" i="319"/>
  <c r="AU16" i="319"/>
  <c r="AW15" i="319"/>
  <c r="H15" i="319"/>
  <c r="AU15" i="319" s="1"/>
  <c r="G15" i="319"/>
  <c r="AW14" i="319"/>
  <c r="H14" i="319"/>
  <c r="AU14" i="319" s="1"/>
  <c r="G14" i="319"/>
  <c r="AW13" i="319"/>
  <c r="AN13" i="319"/>
  <c r="AM13" i="319"/>
  <c r="AH13" i="319"/>
  <c r="AG13" i="319"/>
  <c r="H13" i="319"/>
  <c r="G13" i="319"/>
  <c r="E13" i="319"/>
  <c r="AU13" i="319" s="1"/>
  <c r="D13" i="319"/>
  <c r="AW12" i="319"/>
  <c r="AN12" i="319"/>
  <c r="AM12" i="319"/>
  <c r="AC12" i="319"/>
  <c r="AB12" i="319"/>
  <c r="Z12" i="319"/>
  <c r="Y12" i="319"/>
  <c r="K12" i="319"/>
  <c r="J12" i="319"/>
  <c r="E12" i="319"/>
  <c r="AU12" i="319" s="1"/>
  <c r="D12" i="319"/>
  <c r="AW11" i="319"/>
  <c r="E11" i="319"/>
  <c r="AU11" i="319" s="1"/>
  <c r="D11" i="319"/>
  <c r="AW10" i="319"/>
  <c r="AN10" i="319"/>
  <c r="AM10" i="319"/>
  <c r="E10" i="319"/>
  <c r="AU10" i="319" s="1"/>
  <c r="D10" i="319"/>
  <c r="AW9" i="319"/>
  <c r="AU9" i="319"/>
  <c r="M9" i="319"/>
  <c r="AN33" i="318"/>
  <c r="AU33" i="318" s="1"/>
  <c r="AM33" i="318"/>
  <c r="AW33" i="318"/>
  <c r="AN31" i="318"/>
  <c r="AU31" i="318" s="1"/>
  <c r="AW35" i="318"/>
  <c r="AT35" i="318"/>
  <c r="AU35" i="318" s="1"/>
  <c r="AS35" i="318"/>
  <c r="AW34" i="318"/>
  <c r="AT34" i="318"/>
  <c r="AU34" i="318" s="1"/>
  <c r="AS34" i="318"/>
  <c r="AW32" i="318"/>
  <c r="AN32" i="318"/>
  <c r="AU32" i="318" s="1"/>
  <c r="AM32" i="318"/>
  <c r="AW31" i="318"/>
  <c r="AM31" i="318"/>
  <c r="AW30" i="318"/>
  <c r="AH30" i="318"/>
  <c r="AU30" i="318" s="1"/>
  <c r="AG30" i="318"/>
  <c r="AW29" i="318"/>
  <c r="AH29" i="318"/>
  <c r="AU29" i="318" s="1"/>
  <c r="AG29" i="318"/>
  <c r="AW28" i="318"/>
  <c r="AN28" i="318"/>
  <c r="AM28" i="318"/>
  <c r="AC28" i="318"/>
  <c r="AU28" i="318" s="1"/>
  <c r="AB28" i="318"/>
  <c r="AW27" i="318"/>
  <c r="AC27" i="318"/>
  <c r="AU27" i="318" s="1"/>
  <c r="AB27" i="318"/>
  <c r="AW26" i="318"/>
  <c r="AC26" i="318"/>
  <c r="AU26" i="318" s="1"/>
  <c r="AB26" i="318"/>
  <c r="AW25" i="318"/>
  <c r="T25" i="318"/>
  <c r="AU25" i="318" s="1"/>
  <c r="S25" i="318"/>
  <c r="AW24" i="318"/>
  <c r="T24" i="318"/>
  <c r="AU24" i="318" s="1"/>
  <c r="S24" i="318"/>
  <c r="AW23" i="318"/>
  <c r="AC23" i="318"/>
  <c r="AB23" i="318"/>
  <c r="T23" i="318"/>
  <c r="AU23" i="318" s="1"/>
  <c r="S23" i="318"/>
  <c r="AW22" i="318"/>
  <c r="AC22" i="318"/>
  <c r="AB22" i="318"/>
  <c r="T22" i="318"/>
  <c r="S22" i="318"/>
  <c r="Q22" i="318"/>
  <c r="AU22" i="318" s="1"/>
  <c r="P22" i="318"/>
  <c r="AW21" i="318"/>
  <c r="Z21" i="318"/>
  <c r="Y21" i="318"/>
  <c r="T21" i="318"/>
  <c r="AU21" i="318" s="1"/>
  <c r="S21" i="318"/>
  <c r="AW20" i="318"/>
  <c r="Q20" i="318"/>
  <c r="AU20" i="318" s="1"/>
  <c r="P20" i="318"/>
  <c r="AW19" i="318"/>
  <c r="AN19" i="318"/>
  <c r="AM19" i="318"/>
  <c r="T19" i="318"/>
  <c r="S19" i="318"/>
  <c r="Q19" i="318"/>
  <c r="P19" i="318"/>
  <c r="AW18" i="318"/>
  <c r="AK18" i="318"/>
  <c r="AU18" i="318" s="1"/>
  <c r="AJ18" i="318"/>
  <c r="AW17" i="318"/>
  <c r="W17" i="318"/>
  <c r="V17" i="318"/>
  <c r="K17" i="318"/>
  <c r="J17" i="318"/>
  <c r="AW16" i="318"/>
  <c r="E16" i="318"/>
  <c r="AU16" i="318" s="1"/>
  <c r="D16" i="318"/>
  <c r="AW15" i="318"/>
  <c r="K15" i="318"/>
  <c r="AU15" i="318" s="1"/>
  <c r="J15" i="318"/>
  <c r="AW14" i="318"/>
  <c r="H14" i="318"/>
  <c r="AU14" i="318" s="1"/>
  <c r="G14" i="318"/>
  <c r="AW13" i="318"/>
  <c r="AN13" i="318"/>
  <c r="AM13" i="318"/>
  <c r="AH13" i="318"/>
  <c r="AG13" i="318"/>
  <c r="H13" i="318"/>
  <c r="G13" i="318"/>
  <c r="E13" i="318"/>
  <c r="AU13" i="318" s="1"/>
  <c r="D13" i="318"/>
  <c r="AW12" i="318"/>
  <c r="AN12" i="318"/>
  <c r="AM12" i="318"/>
  <c r="AC12" i="318"/>
  <c r="AB12" i="318"/>
  <c r="Z12" i="318"/>
  <c r="Y12" i="318"/>
  <c r="K12" i="318"/>
  <c r="J12" i="318"/>
  <c r="E12" i="318"/>
  <c r="AU12" i="318" s="1"/>
  <c r="D12" i="318"/>
  <c r="AW11" i="318"/>
  <c r="E11" i="318"/>
  <c r="AU11" i="318" s="1"/>
  <c r="D11" i="318"/>
  <c r="AW10" i="318"/>
  <c r="H10" i="318"/>
  <c r="G10" i="318"/>
  <c r="E10" i="318"/>
  <c r="AU10" i="318" s="1"/>
  <c r="D10" i="318"/>
  <c r="AW9" i="318"/>
  <c r="AU9" i="318"/>
  <c r="M9" i="318"/>
  <c r="AU17" i="318" l="1"/>
  <c r="AU19" i="318"/>
  <c r="Q21" i="144"/>
  <c r="P21" i="144"/>
  <c r="Q18" i="144"/>
  <c r="P18" i="144"/>
  <c r="BA40" i="59" l="1"/>
  <c r="BA39" i="59"/>
  <c r="BA38" i="59"/>
  <c r="BA37" i="59"/>
  <c r="BA36" i="59"/>
  <c r="BA35" i="59"/>
  <c r="BA34" i="59"/>
  <c r="BA33" i="59"/>
  <c r="BA32" i="59"/>
  <c r="BA31" i="59"/>
  <c r="BA30" i="59"/>
  <c r="BA29" i="59"/>
  <c r="BA28" i="59"/>
  <c r="BA27" i="59"/>
  <c r="BA26" i="59"/>
  <c r="BA25" i="59"/>
  <c r="BA24" i="59"/>
  <c r="BA23" i="59"/>
  <c r="BA22" i="59"/>
  <c r="BA21" i="59"/>
  <c r="BA20" i="59"/>
  <c r="BA19" i="59"/>
  <c r="BA18" i="59"/>
  <c r="BA17" i="59"/>
  <c r="BA16" i="59"/>
  <c r="BA15" i="59"/>
  <c r="BA14" i="59"/>
  <c r="BA13" i="59"/>
  <c r="BA12" i="59"/>
  <c r="BA11" i="59"/>
  <c r="BA10" i="59"/>
  <c r="BA37" i="262" l="1"/>
  <c r="AX37" i="262"/>
  <c r="AY37" i="262" s="1"/>
  <c r="AW37" i="262"/>
  <c r="BA36" i="262"/>
  <c r="AX36" i="262"/>
  <c r="AY36" i="262" s="1"/>
  <c r="AW36" i="262"/>
  <c r="BA35" i="262"/>
  <c r="AU35" i="262"/>
  <c r="AY35" i="262" s="1"/>
  <c r="AT35" i="262"/>
  <c r="BA34" i="262"/>
  <c r="AO34" i="262"/>
  <c r="AN34" i="262"/>
  <c r="Z34" i="262"/>
  <c r="Y34" i="262"/>
  <c r="BA33" i="262"/>
  <c r="AI33" i="262"/>
  <c r="AY33" i="262" s="1"/>
  <c r="AH33" i="262"/>
  <c r="BA32" i="262"/>
  <c r="AI32" i="262"/>
  <c r="AY32" i="262" s="1"/>
  <c r="AH32" i="262"/>
  <c r="BA31" i="262"/>
  <c r="AC31" i="262"/>
  <c r="AY31" i="262" s="1"/>
  <c r="AB31" i="262"/>
  <c r="BA30" i="262"/>
  <c r="Z30" i="262"/>
  <c r="AY30" i="262" s="1"/>
  <c r="Y30" i="262"/>
  <c r="BA29" i="262"/>
  <c r="Z29" i="262"/>
  <c r="AY29" i="262" s="1"/>
  <c r="Y29" i="262"/>
  <c r="BA28" i="262"/>
  <c r="T28" i="262"/>
  <c r="AY28" i="262" s="1"/>
  <c r="S28" i="262"/>
  <c r="BA27" i="262"/>
  <c r="T27" i="262"/>
  <c r="AY27" i="262" s="1"/>
  <c r="S27" i="262"/>
  <c r="BA26" i="262"/>
  <c r="T26" i="262"/>
  <c r="AY26" i="262" s="1"/>
  <c r="S26" i="262"/>
  <c r="BA25" i="262"/>
  <c r="T25" i="262"/>
  <c r="AY25" i="262" s="1"/>
  <c r="S25" i="262"/>
  <c r="BA24" i="262"/>
  <c r="T24" i="262"/>
  <c r="AY24" i="262" s="1"/>
  <c r="S24" i="262"/>
  <c r="BA23" i="262"/>
  <c r="AC23" i="262"/>
  <c r="AB23" i="262"/>
  <c r="T23" i="262"/>
  <c r="AY23" i="262" s="1"/>
  <c r="S23" i="262"/>
  <c r="BA22" i="262"/>
  <c r="AC22" i="262"/>
  <c r="AB22" i="262"/>
  <c r="Z22" i="262"/>
  <c r="Y22" i="262"/>
  <c r="T22" i="262"/>
  <c r="S22" i="262"/>
  <c r="Q22" i="262"/>
  <c r="P22" i="262"/>
  <c r="BA21" i="262"/>
  <c r="W21" i="262"/>
  <c r="V21" i="262"/>
  <c r="T21" i="262"/>
  <c r="S21" i="262"/>
  <c r="BA20" i="262"/>
  <c r="Q20" i="262"/>
  <c r="AY20" i="262" s="1"/>
  <c r="P20" i="262"/>
  <c r="BA19" i="262"/>
  <c r="Z19" i="262"/>
  <c r="Y19" i="262"/>
  <c r="T19" i="262"/>
  <c r="S19" i="262"/>
  <c r="Q19" i="262"/>
  <c r="AY19" i="262" s="1"/>
  <c r="P19" i="262"/>
  <c r="BA18" i="262"/>
  <c r="AL18" i="262"/>
  <c r="AY18" i="262" s="1"/>
  <c r="AK18" i="262"/>
  <c r="BA17" i="262"/>
  <c r="AR17" i="262"/>
  <c r="AQ17" i="262"/>
  <c r="Z17" i="262"/>
  <c r="Y17" i="262"/>
  <c r="K17" i="262"/>
  <c r="J17" i="262"/>
  <c r="BA16" i="262"/>
  <c r="H16" i="262"/>
  <c r="AY16" i="262" s="1"/>
  <c r="G16" i="262"/>
  <c r="BA15" i="262"/>
  <c r="H15" i="262"/>
  <c r="AY15" i="262" s="1"/>
  <c r="G15" i="262"/>
  <c r="BA14" i="262"/>
  <c r="AI14" i="262"/>
  <c r="AH14" i="262"/>
  <c r="E14" i="262"/>
  <c r="D14" i="262"/>
  <c r="BA13" i="262"/>
  <c r="AO13" i="262"/>
  <c r="AN13" i="262"/>
  <c r="AC13" i="262"/>
  <c r="AB13" i="262"/>
  <c r="W13" i="262"/>
  <c r="V13" i="262"/>
  <c r="T13" i="262"/>
  <c r="S13" i="262"/>
  <c r="K13" i="262"/>
  <c r="J13" i="262"/>
  <c r="E13" i="262"/>
  <c r="D13" i="262"/>
  <c r="BA12" i="262"/>
  <c r="E12" i="262"/>
  <c r="AY12" i="262" s="1"/>
  <c r="D12" i="262"/>
  <c r="BA11" i="262"/>
  <c r="AC11" i="262"/>
  <c r="AB11" i="262"/>
  <c r="Z11" i="262"/>
  <c r="Y11" i="262"/>
  <c r="W11" i="262"/>
  <c r="V11" i="262"/>
  <c r="E11" i="262"/>
  <c r="D11" i="262"/>
  <c r="BA10" i="262"/>
  <c r="N10" i="262"/>
  <c r="AY10" i="262" s="1"/>
  <c r="M10" i="262"/>
  <c r="BA9" i="262"/>
  <c r="AY9" i="262"/>
  <c r="M9" i="262"/>
  <c r="AY11" i="262" l="1"/>
  <c r="AY13" i="262"/>
  <c r="AY17" i="262"/>
  <c r="AY21" i="262"/>
  <c r="AY14" i="262"/>
  <c r="AY22" i="262"/>
  <c r="AY34" i="262"/>
  <c r="H16" i="59" l="1"/>
  <c r="AY16" i="59" s="1"/>
  <c r="G16" i="59"/>
  <c r="K15" i="19"/>
  <c r="AX15" i="19" s="1"/>
  <c r="J15" i="19"/>
  <c r="AZ40" i="17" l="1"/>
  <c r="AZ39" i="17"/>
  <c r="AZ38" i="17"/>
  <c r="AZ37" i="17"/>
  <c r="AZ35" i="17"/>
  <c r="AZ34" i="17"/>
  <c r="AZ33" i="17"/>
  <c r="AZ32" i="17"/>
  <c r="AZ31" i="17"/>
  <c r="AZ30" i="17"/>
  <c r="AZ29" i="17"/>
  <c r="AZ28" i="17"/>
  <c r="AZ27" i="17"/>
  <c r="AZ26" i="17"/>
  <c r="AZ25" i="17"/>
  <c r="AZ24" i="17"/>
  <c r="AZ23" i="17"/>
  <c r="AZ22" i="17"/>
  <c r="AZ21" i="17"/>
  <c r="AZ20" i="17"/>
  <c r="AZ19" i="17"/>
  <c r="AZ18" i="17"/>
  <c r="AZ17" i="17"/>
  <c r="AZ16" i="17"/>
  <c r="AZ15" i="17"/>
  <c r="AZ14" i="17"/>
  <c r="AZ13" i="17"/>
  <c r="AZ12" i="17"/>
  <c r="AZ11" i="17"/>
  <c r="AZ10" i="17"/>
  <c r="H15" i="17"/>
  <c r="AX15" i="17" s="1"/>
  <c r="G15" i="17"/>
  <c r="AW37" i="15"/>
  <c r="AW36" i="15"/>
  <c r="AW35" i="15"/>
  <c r="AW34" i="15"/>
  <c r="AW33" i="15"/>
  <c r="AW32" i="15"/>
  <c r="AW31" i="15"/>
  <c r="AW30" i="15"/>
  <c r="AW29" i="15"/>
  <c r="AW28" i="15"/>
  <c r="AW27" i="15"/>
  <c r="AW26" i="15"/>
  <c r="AW25" i="15"/>
  <c r="AW24" i="15"/>
  <c r="AW23" i="15"/>
  <c r="AW22" i="15"/>
  <c r="AW21" i="15"/>
  <c r="AW20" i="15"/>
  <c r="AW19" i="15"/>
  <c r="AW18" i="15"/>
  <c r="AW17" i="15"/>
  <c r="AW16" i="15"/>
  <c r="AW15" i="15"/>
  <c r="AW14" i="15"/>
  <c r="AW13" i="15"/>
  <c r="AW12" i="15"/>
  <c r="AW11" i="15"/>
  <c r="AW10" i="15"/>
  <c r="K16" i="15"/>
  <c r="AU16" i="15" s="1"/>
  <c r="J16" i="15"/>
  <c r="BA39" i="6"/>
  <c r="BA38" i="6"/>
  <c r="BA37" i="6"/>
  <c r="BA36" i="6"/>
  <c r="BA35" i="6"/>
  <c r="BA34" i="6"/>
  <c r="BA33" i="6"/>
  <c r="BA32" i="6"/>
  <c r="BA31" i="6"/>
  <c r="BA30" i="6"/>
  <c r="BA29" i="6"/>
  <c r="BA28" i="6"/>
  <c r="BA27" i="6"/>
  <c r="BA26" i="6"/>
  <c r="BA25" i="6"/>
  <c r="BA24" i="6"/>
  <c r="BA23" i="6"/>
  <c r="BA22" i="6"/>
  <c r="BA21" i="6"/>
  <c r="BA20" i="6"/>
  <c r="BA19" i="6"/>
  <c r="BA18" i="6"/>
  <c r="BA17" i="6"/>
  <c r="BA16" i="6"/>
  <c r="BA15" i="6"/>
  <c r="BA14" i="6"/>
  <c r="BA13" i="6"/>
  <c r="BA12" i="6"/>
  <c r="BA11" i="6"/>
  <c r="BA10" i="6"/>
  <c r="H16" i="6"/>
  <c r="AY16" i="6" s="1"/>
  <c r="G16" i="6"/>
  <c r="AW38" i="9"/>
  <c r="AW37" i="9"/>
  <c r="AW36" i="9"/>
  <c r="AW35" i="9"/>
  <c r="AW34" i="9"/>
  <c r="AW33" i="9"/>
  <c r="AW32" i="9"/>
  <c r="AW31" i="9"/>
  <c r="AW30" i="9"/>
  <c r="AW29" i="9"/>
  <c r="AW28" i="9"/>
  <c r="AW27" i="9"/>
  <c r="AW26" i="9"/>
  <c r="AW25" i="9"/>
  <c r="AW24" i="9"/>
  <c r="AW23" i="9"/>
  <c r="AW22" i="9"/>
  <c r="AW21" i="9"/>
  <c r="AW20" i="9"/>
  <c r="AW19" i="9"/>
  <c r="AW18" i="9"/>
  <c r="AW17" i="9"/>
  <c r="AW16" i="9"/>
  <c r="AW15" i="9"/>
  <c r="AW14" i="9"/>
  <c r="AW13" i="9"/>
  <c r="AW12" i="9"/>
  <c r="AW11" i="9"/>
  <c r="AW10" i="9"/>
  <c r="AC28" i="9"/>
  <c r="AU28" i="9" s="1"/>
  <c r="AB28" i="9"/>
  <c r="AW36" i="57" l="1"/>
  <c r="AW35" i="57"/>
  <c r="AW34" i="57"/>
  <c r="AW33" i="57"/>
  <c r="AW32" i="57"/>
  <c r="AW31" i="57"/>
  <c r="AW30" i="57"/>
  <c r="AW29" i="57"/>
  <c r="AW28" i="57"/>
  <c r="AW27" i="57"/>
  <c r="AW26" i="57"/>
  <c r="AW25" i="57"/>
  <c r="AW24" i="57"/>
  <c r="AW23" i="57"/>
  <c r="AW22" i="57"/>
  <c r="AW21" i="57"/>
  <c r="AW20" i="57"/>
  <c r="AW19" i="57"/>
  <c r="AW18" i="57"/>
  <c r="AW17" i="57"/>
  <c r="AW16" i="57"/>
  <c r="AW15" i="57"/>
  <c r="AW14" i="57"/>
  <c r="AW13" i="57"/>
  <c r="AW12" i="57"/>
  <c r="AW11" i="57"/>
  <c r="AW10" i="57"/>
  <c r="K17" i="57"/>
  <c r="AU17" i="57" s="1"/>
  <c r="J17" i="57"/>
  <c r="AT15" i="165" l="1"/>
  <c r="AS15" i="165"/>
  <c r="AT35" i="165"/>
  <c r="AX35" i="165" s="1"/>
  <c r="AS35" i="165"/>
  <c r="AZ38" i="165"/>
  <c r="AZ37" i="165"/>
  <c r="AZ36" i="165"/>
  <c r="AZ35" i="165"/>
  <c r="AZ34" i="165"/>
  <c r="AZ33" i="165"/>
  <c r="AZ32" i="165"/>
  <c r="AZ31" i="165"/>
  <c r="AZ30" i="165"/>
  <c r="AZ29" i="165"/>
  <c r="AZ28" i="165"/>
  <c r="AZ27" i="165"/>
  <c r="AZ26" i="165"/>
  <c r="AZ25" i="165"/>
  <c r="AZ24" i="165"/>
  <c r="AZ23" i="165"/>
  <c r="AZ22" i="165"/>
  <c r="AZ21" i="165"/>
  <c r="AZ20" i="165"/>
  <c r="AZ19" i="165"/>
  <c r="AZ18" i="165"/>
  <c r="AZ17" i="165"/>
  <c r="AZ16" i="165"/>
  <c r="AZ15" i="165"/>
  <c r="AZ14" i="165"/>
  <c r="AZ13" i="165"/>
  <c r="AZ12" i="165"/>
  <c r="AZ11" i="165"/>
  <c r="AZ10" i="165"/>
  <c r="AQ38" i="165"/>
  <c r="AX38" i="165" s="1"/>
  <c r="AP38" i="165"/>
  <c r="AN34" i="165"/>
  <c r="AX34" i="165" s="1"/>
  <c r="AM34" i="165"/>
  <c r="AN26" i="165"/>
  <c r="AM26" i="165"/>
  <c r="AN25" i="165"/>
  <c r="AM25" i="165"/>
  <c r="AN19" i="165"/>
  <c r="AM19" i="165"/>
  <c r="AN15" i="165"/>
  <c r="AM15" i="165"/>
  <c r="AK18" i="165"/>
  <c r="AX18" i="165" s="1"/>
  <c r="AJ18" i="165"/>
  <c r="AH32" i="165"/>
  <c r="AX32" i="165" s="1"/>
  <c r="AG32" i="165"/>
  <c r="AH31" i="165"/>
  <c r="AX31" i="165" s="1"/>
  <c r="AG31" i="165"/>
  <c r="AH15" i="165"/>
  <c r="AG15" i="165"/>
  <c r="AC33" i="165"/>
  <c r="AX33" i="165" s="1"/>
  <c r="AB33" i="165"/>
  <c r="AC30" i="165"/>
  <c r="AX30" i="165" s="1"/>
  <c r="AB30" i="165"/>
  <c r="AC26" i="165"/>
  <c r="AX26" i="165" s="1"/>
  <c r="AB26" i="165"/>
  <c r="AC22" i="165"/>
  <c r="AB22" i="165"/>
  <c r="AC14" i="165"/>
  <c r="AB14" i="165"/>
  <c r="W27" i="21" l="1"/>
  <c r="AO27" i="21" s="1"/>
  <c r="V27" i="21"/>
  <c r="AQ27" i="21"/>
  <c r="Q33" i="59" l="1"/>
  <c r="P33" i="59"/>
  <c r="AW34" i="166" l="1"/>
  <c r="AW33" i="166"/>
  <c r="AW32" i="166"/>
  <c r="AW31" i="166"/>
  <c r="AW30" i="166"/>
  <c r="AW29" i="166"/>
  <c r="AW28" i="166"/>
  <c r="AW27" i="166"/>
  <c r="AW26" i="166"/>
  <c r="AW25" i="166"/>
  <c r="AW24" i="166"/>
  <c r="AW23" i="166"/>
  <c r="AW22" i="166"/>
  <c r="AW21" i="166"/>
  <c r="AW20" i="166"/>
  <c r="AW19" i="166"/>
  <c r="AW18" i="166"/>
  <c r="AW17" i="166"/>
  <c r="AW16" i="166"/>
  <c r="AW15" i="166"/>
  <c r="AW14" i="166"/>
  <c r="AW13" i="166"/>
  <c r="AW12" i="166"/>
  <c r="AW11" i="166"/>
  <c r="AW10" i="166"/>
  <c r="AC27" i="166"/>
  <c r="AB27" i="166"/>
  <c r="AC28" i="166"/>
  <c r="AB28" i="166"/>
  <c r="AC23" i="166"/>
  <c r="AU23" i="166" s="1"/>
  <c r="AB23" i="166"/>
  <c r="AC21" i="166"/>
  <c r="AB21" i="166"/>
  <c r="AC20" i="166"/>
  <c r="AB20" i="166"/>
  <c r="AC12" i="166"/>
  <c r="AB12" i="166"/>
  <c r="Q24" i="166"/>
  <c r="P24" i="166"/>
  <c r="Q21" i="166"/>
  <c r="P21" i="166"/>
  <c r="Q26" i="166"/>
  <c r="AU26" i="166" s="1"/>
  <c r="P26" i="166"/>
  <c r="Z19" i="166"/>
  <c r="Y19" i="166"/>
  <c r="Z12" i="166"/>
  <c r="Y12" i="166"/>
  <c r="AT34" i="166"/>
  <c r="AU34" i="166" s="1"/>
  <c r="AS34" i="166"/>
  <c r="AT33" i="166"/>
  <c r="AU33" i="166" s="1"/>
  <c r="AS33" i="166"/>
  <c r="AQ32" i="166"/>
  <c r="AU32" i="166" s="1"/>
  <c r="AP32" i="166"/>
  <c r="AN31" i="166"/>
  <c r="AU31" i="166" s="1"/>
  <c r="AM31" i="166"/>
  <c r="AN30" i="166"/>
  <c r="AU30" i="166" s="1"/>
  <c r="AM30" i="166"/>
  <c r="AH29" i="166"/>
  <c r="AU29" i="166" s="1"/>
  <c r="AG29" i="166"/>
  <c r="T28" i="166"/>
  <c r="AU28" i="166" s="1"/>
  <c r="S28" i="166"/>
  <c r="AN27" i="166"/>
  <c r="AM27" i="166"/>
  <c r="T25" i="166"/>
  <c r="AU25" i="166" s="1"/>
  <c r="S25" i="166"/>
  <c r="AN24" i="166"/>
  <c r="AM24" i="166"/>
  <c r="T24" i="166"/>
  <c r="S24" i="166"/>
  <c r="T22" i="166"/>
  <c r="AU22" i="166" s="1"/>
  <c r="S22" i="166"/>
  <c r="T21" i="166"/>
  <c r="S21" i="166"/>
  <c r="T20" i="166"/>
  <c r="AU20" i="166" s="1"/>
  <c r="S20" i="166"/>
  <c r="T19" i="166"/>
  <c r="AU19" i="166" s="1"/>
  <c r="S19" i="166"/>
  <c r="AK18" i="166"/>
  <c r="AU18" i="166" s="1"/>
  <c r="AJ18" i="166"/>
  <c r="W17" i="166"/>
  <c r="V17" i="166"/>
  <c r="K17" i="166"/>
  <c r="J17" i="166"/>
  <c r="K16" i="166"/>
  <c r="AU16" i="166" s="1"/>
  <c r="J16" i="166"/>
  <c r="H15" i="166"/>
  <c r="AU15" i="166" s="1"/>
  <c r="G15" i="166"/>
  <c r="H14" i="166"/>
  <c r="AU14" i="166" s="1"/>
  <c r="G14" i="166"/>
  <c r="AN13" i="166"/>
  <c r="AM13" i="166"/>
  <c r="AH13" i="166"/>
  <c r="AG13" i="166"/>
  <c r="H13" i="166"/>
  <c r="G13" i="166"/>
  <c r="E13" i="166"/>
  <c r="D13" i="166"/>
  <c r="AN12" i="166"/>
  <c r="AM12" i="166"/>
  <c r="K12" i="166"/>
  <c r="J12" i="166"/>
  <c r="E12" i="166"/>
  <c r="D12" i="166"/>
  <c r="E11" i="166"/>
  <c r="AU11" i="166" s="1"/>
  <c r="D11" i="166"/>
  <c r="AN10" i="166"/>
  <c r="AM10" i="166"/>
  <c r="E10" i="166"/>
  <c r="AU10" i="166" s="1"/>
  <c r="D10" i="166"/>
  <c r="AW9" i="166"/>
  <c r="AU9" i="166"/>
  <c r="M9" i="166"/>
  <c r="AU12" i="166" l="1"/>
  <c r="AU17" i="166"/>
  <c r="AU13" i="166"/>
  <c r="AU24" i="166"/>
  <c r="AU21" i="166"/>
  <c r="AU27" i="166"/>
  <c r="W14" i="165"/>
  <c r="V14" i="165"/>
  <c r="AW37" i="165"/>
  <c r="AX37" i="165" s="1"/>
  <c r="AV37" i="165"/>
  <c r="AW36" i="165"/>
  <c r="AX36" i="165" s="1"/>
  <c r="AV36" i="165"/>
  <c r="Z29" i="165"/>
  <c r="AX29" i="165" s="1"/>
  <c r="Y29" i="165"/>
  <c r="Z28" i="165"/>
  <c r="AX28" i="165" s="1"/>
  <c r="Y28" i="165"/>
  <c r="W27" i="165"/>
  <c r="AX27" i="165" s="1"/>
  <c r="V27" i="165"/>
  <c r="T25" i="165"/>
  <c r="AX25" i="165" s="1"/>
  <c r="S25" i="165"/>
  <c r="T24" i="165"/>
  <c r="AX24" i="165" s="1"/>
  <c r="S24" i="165"/>
  <c r="T23" i="165"/>
  <c r="AX23" i="165" s="1"/>
  <c r="S23" i="165"/>
  <c r="T22" i="165"/>
  <c r="AX22" i="165" s="1"/>
  <c r="S22" i="165"/>
  <c r="T21" i="165"/>
  <c r="AX21" i="165" s="1"/>
  <c r="S21" i="165"/>
  <c r="Q20" i="165"/>
  <c r="AX20" i="165" s="1"/>
  <c r="P20" i="165"/>
  <c r="Z19" i="165"/>
  <c r="Y19" i="165"/>
  <c r="T19" i="165"/>
  <c r="S19" i="165"/>
  <c r="Z17" i="165"/>
  <c r="Y17" i="165"/>
  <c r="K17" i="165"/>
  <c r="J17" i="165"/>
  <c r="H16" i="165"/>
  <c r="AX16" i="165" s="1"/>
  <c r="G16" i="165"/>
  <c r="H15" i="165"/>
  <c r="G15" i="165"/>
  <c r="E15" i="165"/>
  <c r="D15" i="165"/>
  <c r="T14" i="165"/>
  <c r="S14" i="165"/>
  <c r="K14" i="165"/>
  <c r="J14" i="165"/>
  <c r="E14" i="165"/>
  <c r="D14" i="165"/>
  <c r="E13" i="165"/>
  <c r="AX13" i="165" s="1"/>
  <c r="D13" i="165"/>
  <c r="E12" i="165"/>
  <c r="AX12" i="165" s="1"/>
  <c r="D12" i="165"/>
  <c r="Z11" i="165"/>
  <c r="Y11" i="165"/>
  <c r="H11" i="165"/>
  <c r="G11" i="165"/>
  <c r="E11" i="165"/>
  <c r="D11" i="165"/>
  <c r="N10" i="165"/>
  <c r="AX10" i="165" s="1"/>
  <c r="M10" i="165"/>
  <c r="AZ9" i="165"/>
  <c r="AX9" i="165"/>
  <c r="M9" i="165"/>
  <c r="AX17" i="165" l="1"/>
  <c r="AX19" i="165"/>
  <c r="AX14" i="165"/>
  <c r="AX15" i="165"/>
  <c r="AX11" i="165"/>
  <c r="AR41" i="27"/>
  <c r="AR40" i="27"/>
  <c r="AR39" i="27"/>
  <c r="AR38" i="27"/>
  <c r="AR37" i="27"/>
  <c r="AR36" i="27"/>
  <c r="AR35" i="27"/>
  <c r="AR34" i="27"/>
  <c r="AR33" i="27"/>
  <c r="AR32" i="27"/>
  <c r="AR31" i="27"/>
  <c r="AR30" i="27"/>
  <c r="AR29" i="27"/>
  <c r="AR28" i="27"/>
  <c r="AR27" i="27"/>
  <c r="AR26" i="27"/>
  <c r="AR25" i="27"/>
  <c r="AR24" i="27"/>
  <c r="AR23" i="27"/>
  <c r="AR22" i="27"/>
  <c r="AR21" i="27"/>
  <c r="AR20" i="27"/>
  <c r="AR19" i="27"/>
  <c r="AR18" i="27"/>
  <c r="AR17" i="27"/>
  <c r="AR16" i="27"/>
  <c r="AR15" i="27"/>
  <c r="AR14" i="27"/>
  <c r="AR13" i="27"/>
  <c r="AR12" i="27"/>
  <c r="AR11" i="27"/>
  <c r="AR10" i="27"/>
  <c r="AK30" i="9" l="1"/>
  <c r="AU30" i="9" s="1"/>
  <c r="AJ30" i="9"/>
  <c r="AT37" i="7"/>
  <c r="AT36" i="7"/>
  <c r="AT35" i="7"/>
  <c r="AT34" i="7"/>
  <c r="AT33" i="7"/>
  <c r="AT32" i="7"/>
  <c r="AT31" i="7"/>
  <c r="AT30" i="7"/>
  <c r="AT29" i="7"/>
  <c r="AT28" i="7"/>
  <c r="AT27" i="7"/>
  <c r="AT26" i="7"/>
  <c r="AT25" i="7"/>
  <c r="AT24" i="7"/>
  <c r="AT23" i="7"/>
  <c r="AT22" i="7"/>
  <c r="AT21" i="7"/>
  <c r="AT20" i="7"/>
  <c r="AT19" i="7"/>
  <c r="AT18" i="7"/>
  <c r="AT17" i="7"/>
  <c r="AT16" i="7"/>
  <c r="AT15" i="7"/>
  <c r="AT14" i="7"/>
  <c r="AT13" i="7"/>
  <c r="AT12" i="7"/>
  <c r="AT11" i="7"/>
  <c r="AT10" i="7"/>
  <c r="AI38" i="27"/>
  <c r="AU34" i="144" l="1"/>
  <c r="AR34" i="144"/>
  <c r="AS34" i="144" s="1"/>
  <c r="AQ34" i="144"/>
  <c r="AU33" i="144"/>
  <c r="AR33" i="144"/>
  <c r="AS33" i="144" s="1"/>
  <c r="AQ33" i="144"/>
  <c r="AU32" i="144"/>
  <c r="AL32" i="144"/>
  <c r="AS32" i="144" s="1"/>
  <c r="AK32" i="144"/>
  <c r="AU31" i="144"/>
  <c r="AL31" i="144"/>
  <c r="AS31" i="144" s="1"/>
  <c r="AK31" i="144"/>
  <c r="AU30" i="144"/>
  <c r="AC30" i="144"/>
  <c r="AS30" i="144" s="1"/>
  <c r="AB30" i="144"/>
  <c r="AU29" i="144"/>
  <c r="AL29" i="144"/>
  <c r="AS29" i="144" s="1"/>
  <c r="AK29" i="144"/>
  <c r="AU28" i="144"/>
  <c r="W28" i="144"/>
  <c r="AS28" i="144" s="1"/>
  <c r="V28" i="144"/>
  <c r="AU27" i="144"/>
  <c r="W27" i="144"/>
  <c r="AS27" i="144" s="1"/>
  <c r="V27" i="144"/>
  <c r="AU26" i="144"/>
  <c r="T26" i="144"/>
  <c r="AS26" i="144" s="1"/>
  <c r="S26" i="144"/>
  <c r="AU25" i="144"/>
  <c r="T25" i="144"/>
  <c r="AS25" i="144" s="1"/>
  <c r="S25" i="144"/>
  <c r="AU24" i="144"/>
  <c r="T24" i="144"/>
  <c r="AS24" i="144" s="1"/>
  <c r="S24" i="144"/>
  <c r="AU23" i="144"/>
  <c r="T23" i="144"/>
  <c r="AS23" i="144" s="1"/>
  <c r="S23" i="144"/>
  <c r="AU22" i="144"/>
  <c r="W22" i="144"/>
  <c r="V22" i="144"/>
  <c r="T22" i="144"/>
  <c r="AS22" i="144" s="1"/>
  <c r="S22" i="144"/>
  <c r="AU21" i="144"/>
  <c r="W21" i="144"/>
  <c r="V21" i="144"/>
  <c r="T21" i="144"/>
  <c r="S21" i="144"/>
  <c r="AU20" i="144"/>
  <c r="W20" i="144"/>
  <c r="V20" i="144"/>
  <c r="T20" i="144"/>
  <c r="S20" i="144"/>
  <c r="AU19" i="144"/>
  <c r="Q19" i="144"/>
  <c r="AS19" i="144" s="1"/>
  <c r="P19" i="144"/>
  <c r="AU18" i="144"/>
  <c r="AL18" i="144"/>
  <c r="AK18" i="144"/>
  <c r="W18" i="144"/>
  <c r="V18" i="144"/>
  <c r="T18" i="144"/>
  <c r="AS18" i="144" s="1"/>
  <c r="S18" i="144"/>
  <c r="AU17" i="144"/>
  <c r="AI17" i="144"/>
  <c r="AS17" i="144" s="1"/>
  <c r="AH17" i="144"/>
  <c r="AU16" i="144"/>
  <c r="K16" i="144"/>
  <c r="AS16" i="144" s="1"/>
  <c r="J16" i="144"/>
  <c r="AU15" i="144"/>
  <c r="K15" i="144"/>
  <c r="AS15" i="144" s="1"/>
  <c r="J15" i="144"/>
  <c r="AU14" i="144"/>
  <c r="H14" i="144"/>
  <c r="AS14" i="144" s="1"/>
  <c r="G14" i="144"/>
  <c r="AU13" i="144"/>
  <c r="AL13" i="144"/>
  <c r="AK13" i="144"/>
  <c r="AC13" i="144"/>
  <c r="AB13" i="144"/>
  <c r="H13" i="144"/>
  <c r="G13" i="144"/>
  <c r="E13" i="144"/>
  <c r="D13" i="144"/>
  <c r="AU12" i="144"/>
  <c r="W12" i="144"/>
  <c r="V12" i="144"/>
  <c r="T12" i="144"/>
  <c r="S12" i="144"/>
  <c r="E12" i="144"/>
  <c r="D12" i="144"/>
  <c r="AU11" i="144"/>
  <c r="E11" i="144"/>
  <c r="AS11" i="144" s="1"/>
  <c r="D11" i="144"/>
  <c r="AU10" i="144"/>
  <c r="AL10" i="144"/>
  <c r="AK10" i="144"/>
  <c r="E10" i="144"/>
  <c r="AS10" i="144" s="1"/>
  <c r="D10" i="144"/>
  <c r="AU9" i="144"/>
  <c r="AS9" i="144"/>
  <c r="M9" i="144"/>
  <c r="AS12" i="144" l="1"/>
  <c r="AS20" i="144"/>
  <c r="AS13" i="144"/>
  <c r="AS21" i="144"/>
  <c r="Z32" i="9"/>
  <c r="AU32" i="9" s="1"/>
  <c r="Y32" i="9"/>
  <c r="Z23" i="9"/>
  <c r="AU23" i="9" s="1"/>
  <c r="Y23" i="9"/>
  <c r="Z31" i="9"/>
  <c r="AU31" i="9" s="1"/>
  <c r="Y31" i="9"/>
  <c r="Q19" i="9"/>
  <c r="AU19" i="9" s="1"/>
  <c r="P19" i="9"/>
  <c r="Q22" i="17" l="1"/>
  <c r="AX22" i="17" s="1"/>
  <c r="AT37" i="15" l="1"/>
  <c r="AU37" i="15" s="1"/>
  <c r="AS37" i="15"/>
  <c r="AR13" i="6" l="1"/>
  <c r="AQ13" i="6"/>
  <c r="AQ19" i="4" l="1"/>
  <c r="AP19" i="4"/>
  <c r="AK34" i="7" l="1"/>
  <c r="AR34" i="7" s="1"/>
  <c r="AH31" i="21" l="1"/>
  <c r="AO31" i="21" s="1"/>
  <c r="AQ33" i="16"/>
  <c r="W25" i="57" l="1"/>
  <c r="V25" i="57"/>
  <c r="W11" i="57"/>
  <c r="V11" i="57"/>
  <c r="T33" i="27" l="1"/>
  <c r="AP33" i="27" s="1"/>
  <c r="S33" i="27"/>
  <c r="T30" i="27"/>
  <c r="AP30" i="27" s="1"/>
  <c r="S30" i="27"/>
  <c r="E11" i="21" l="1"/>
  <c r="AO11" i="21" s="1"/>
  <c r="E12" i="15"/>
  <c r="E11" i="27"/>
  <c r="AP11" i="27" s="1"/>
  <c r="AN11" i="57"/>
  <c r="AU11" i="57" s="1"/>
  <c r="Z17" i="59"/>
  <c r="Q11" i="15"/>
  <c r="AU11" i="15" s="1"/>
  <c r="P11" i="15"/>
  <c r="N11" i="9"/>
  <c r="AU11" i="9" s="1"/>
  <c r="M11" i="9"/>
  <c r="AQ35" i="21"/>
  <c r="AQ34" i="21"/>
  <c r="AQ33" i="21"/>
  <c r="AQ32" i="21"/>
  <c r="AQ31" i="21"/>
  <c r="AQ30" i="21"/>
  <c r="AQ29" i="21"/>
  <c r="AQ28" i="21"/>
  <c r="AQ26" i="21"/>
  <c r="AQ25" i="21"/>
  <c r="AQ24" i="21"/>
  <c r="AQ23" i="21"/>
  <c r="AQ22" i="21"/>
  <c r="AQ21" i="21"/>
  <c r="AQ20" i="21"/>
  <c r="AQ18" i="21"/>
  <c r="AQ17" i="21"/>
  <c r="AQ16" i="21"/>
  <c r="AQ15" i="21"/>
  <c r="AQ14" i="21"/>
  <c r="AQ13" i="21"/>
  <c r="AQ12" i="21"/>
  <c r="AQ11" i="21"/>
  <c r="AQ10" i="21"/>
  <c r="AH30" i="21"/>
  <c r="AO30" i="21" s="1"/>
  <c r="AG30" i="21"/>
  <c r="AZ37" i="16"/>
  <c r="AZ36" i="16"/>
  <c r="AZ35" i="16"/>
  <c r="AZ34" i="16"/>
  <c r="AZ33" i="16"/>
  <c r="AZ32" i="16"/>
  <c r="AZ31" i="16"/>
  <c r="AZ30" i="16"/>
  <c r="AZ29" i="16"/>
  <c r="AZ28" i="16"/>
  <c r="AZ27" i="16"/>
  <c r="AZ26" i="16"/>
  <c r="AZ25" i="16"/>
  <c r="AZ24" i="16"/>
  <c r="AZ23" i="16"/>
  <c r="AZ22" i="16"/>
  <c r="AZ21" i="16"/>
  <c r="AZ20" i="16"/>
  <c r="AZ19" i="16"/>
  <c r="AZ18" i="16"/>
  <c r="AZ17" i="16"/>
  <c r="AZ16" i="16"/>
  <c r="AZ15" i="16"/>
  <c r="AZ14" i="16"/>
  <c r="AZ13" i="16"/>
  <c r="AZ12" i="16"/>
  <c r="AZ11" i="16"/>
  <c r="AZ10" i="16"/>
  <c r="AQ32" i="16"/>
  <c r="AX32" i="16" s="1"/>
  <c r="AP32" i="16"/>
  <c r="AK33" i="7"/>
  <c r="AR33" i="7" s="1"/>
  <c r="AJ33" i="7"/>
  <c r="AH37" i="27"/>
  <c r="AI37" i="27"/>
  <c r="AP37" i="27" s="1"/>
  <c r="Z28" i="21" l="1"/>
  <c r="AO28" i="21" s="1"/>
  <c r="N10" i="17" l="1"/>
  <c r="AX10" i="17" s="1"/>
  <c r="M10" i="17"/>
  <c r="E11" i="7" l="1"/>
  <c r="AR11" i="7" s="1"/>
  <c r="D11" i="7"/>
  <c r="T24" i="7" l="1"/>
  <c r="AR24" i="7" s="1"/>
  <c r="N10" i="6" l="1"/>
  <c r="AY10" i="6" s="1"/>
  <c r="M10" i="6"/>
  <c r="Y36" i="27" l="1"/>
  <c r="Z36" i="27"/>
  <c r="AP36" i="27" s="1"/>
  <c r="AZ38" i="4" l="1"/>
  <c r="AZ37" i="4"/>
  <c r="AZ36" i="4"/>
  <c r="AZ35" i="4"/>
  <c r="AZ34" i="4"/>
  <c r="AZ33" i="4"/>
  <c r="AZ32" i="4"/>
  <c r="AZ31" i="4"/>
  <c r="AZ30" i="4"/>
  <c r="AZ29" i="4"/>
  <c r="AZ28" i="4"/>
  <c r="AZ27" i="4"/>
  <c r="AZ26" i="4"/>
  <c r="AZ25" i="4"/>
  <c r="AZ24" i="4"/>
  <c r="AZ23" i="4"/>
  <c r="AZ22" i="4"/>
  <c r="AZ21" i="4"/>
  <c r="AZ20" i="4"/>
  <c r="AZ19" i="4"/>
  <c r="AZ18" i="4"/>
  <c r="AZ17" i="4"/>
  <c r="AZ16" i="4"/>
  <c r="AZ15" i="4"/>
  <c r="AZ14" i="4"/>
  <c r="AZ13" i="4"/>
  <c r="AZ12" i="4"/>
  <c r="AZ11" i="4"/>
  <c r="AZ10" i="4"/>
  <c r="N10" i="4"/>
  <c r="AX10" i="4" s="1"/>
  <c r="M10" i="4"/>
  <c r="Z19" i="4" l="1"/>
  <c r="AC36" i="16" l="1"/>
  <c r="AX36" i="16" s="1"/>
  <c r="AB36" i="16"/>
  <c r="Z10" i="16" l="1"/>
  <c r="Y10" i="16"/>
  <c r="E13" i="27" l="1"/>
  <c r="AO30" i="59" l="1"/>
  <c r="AY30" i="59" s="1"/>
  <c r="AN30" i="59"/>
  <c r="N11" i="59" l="1"/>
  <c r="AY11" i="59" s="1"/>
  <c r="M11" i="59"/>
  <c r="AO24" i="59" l="1"/>
  <c r="AN24" i="59"/>
  <c r="Q21" i="59"/>
  <c r="AY21" i="59" s="1"/>
  <c r="P21" i="59"/>
  <c r="AJ14" i="9" l="1"/>
  <c r="AK14" i="9"/>
  <c r="AC10" i="59" l="1"/>
  <c r="AB10" i="59"/>
  <c r="T34" i="4" l="1"/>
  <c r="AX34" i="4" s="1"/>
  <c r="S34" i="4"/>
  <c r="T33" i="4"/>
  <c r="AX33" i="4" s="1"/>
  <c r="S33" i="4"/>
  <c r="T30" i="4"/>
  <c r="S30" i="4"/>
  <c r="T25" i="4"/>
  <c r="S25" i="4"/>
  <c r="T24" i="4"/>
  <c r="S24" i="4"/>
  <c r="T22" i="4"/>
  <c r="AX22" i="4" s="1"/>
  <c r="S22" i="4"/>
  <c r="T21" i="4"/>
  <c r="S21" i="4"/>
  <c r="AH31" i="4" l="1"/>
  <c r="AX31" i="4" s="1"/>
  <c r="T25" i="7" l="1"/>
  <c r="AR25" i="7" s="1"/>
  <c r="W11" i="6"/>
  <c r="V11" i="6"/>
  <c r="K17" i="6"/>
  <c r="AY17" i="6" s="1"/>
  <c r="K18" i="4"/>
  <c r="AX18" i="4" s="1"/>
  <c r="AC33" i="59" l="1"/>
  <c r="AY33" i="59" s="1"/>
  <c r="AB33" i="59"/>
  <c r="AO32" i="59"/>
  <c r="AN32" i="59"/>
  <c r="AO28" i="59"/>
  <c r="AN28" i="59"/>
  <c r="Q20" i="21"/>
  <c r="AO20" i="21" s="1"/>
  <c r="Q23" i="21"/>
  <c r="P23" i="21"/>
  <c r="P20" i="21"/>
  <c r="Q18" i="21"/>
  <c r="P18" i="21"/>
  <c r="T23" i="19"/>
  <c r="S23" i="19"/>
  <c r="AC17" i="16" l="1"/>
  <c r="AC23" i="16"/>
  <c r="AB23" i="16"/>
  <c r="AB17" i="16"/>
  <c r="AC12" i="16"/>
  <c r="AX12" i="16" s="1"/>
  <c r="AB12" i="16"/>
  <c r="AC10" i="16"/>
  <c r="AB10" i="16"/>
  <c r="AH10" i="16"/>
  <c r="AG10" i="16"/>
  <c r="AH14" i="16"/>
  <c r="AG14" i="16"/>
  <c r="AH30" i="16"/>
  <c r="AG30" i="16"/>
  <c r="T19" i="16"/>
  <c r="S19" i="16"/>
  <c r="T23" i="16"/>
  <c r="S23" i="16"/>
  <c r="T21" i="16"/>
  <c r="AX21" i="16" s="1"/>
  <c r="S21" i="16"/>
  <c r="K16" i="16"/>
  <c r="AX16" i="16" s="1"/>
  <c r="J16" i="16"/>
  <c r="H13" i="16"/>
  <c r="G13" i="16"/>
  <c r="AK33" i="15"/>
  <c r="AU33" i="15" s="1"/>
  <c r="AC32" i="15"/>
  <c r="AU32" i="15" s="1"/>
  <c r="AB32" i="15"/>
  <c r="AZ35" i="14"/>
  <c r="AZ34" i="14"/>
  <c r="AZ33" i="14"/>
  <c r="AZ32" i="14"/>
  <c r="AZ31" i="14"/>
  <c r="AZ30" i="14"/>
  <c r="AZ29" i="14"/>
  <c r="AZ28" i="14"/>
  <c r="AZ27" i="14"/>
  <c r="AZ26" i="14"/>
  <c r="AZ25" i="14"/>
  <c r="AZ24" i="14"/>
  <c r="AZ23" i="14"/>
  <c r="AZ22" i="14"/>
  <c r="AZ21" i="14"/>
  <c r="AZ20" i="14"/>
  <c r="AZ19" i="14"/>
  <c r="AZ18" i="14"/>
  <c r="AZ17" i="14"/>
  <c r="AZ16" i="14"/>
  <c r="AZ15" i="14"/>
  <c r="AZ14" i="14"/>
  <c r="AZ13" i="14"/>
  <c r="AZ12" i="14"/>
  <c r="AZ11" i="14"/>
  <c r="AZ10" i="14"/>
  <c r="H15" i="14"/>
  <c r="AX15" i="14" s="1"/>
  <c r="G15" i="14"/>
  <c r="AN35" i="15" l="1"/>
  <c r="AU35" i="15" s="1"/>
  <c r="T21" i="15"/>
  <c r="AU21" i="15" s="1"/>
  <c r="AW9" i="9" l="1"/>
  <c r="AC29" i="9"/>
  <c r="AU29" i="9" s="1"/>
  <c r="AB29" i="9"/>
  <c r="T28" i="6" l="1"/>
  <c r="S28" i="6"/>
  <c r="Q28" i="6"/>
  <c r="AY28" i="6" s="1"/>
  <c r="P28" i="6"/>
  <c r="Q26" i="27" l="1"/>
  <c r="P26" i="27"/>
  <c r="Q24" i="27"/>
  <c r="AP24" i="27" s="1"/>
  <c r="P24" i="27"/>
  <c r="Q22" i="27"/>
  <c r="P22" i="27"/>
  <c r="E12" i="4" l="1"/>
  <c r="AX12" i="4" s="1"/>
  <c r="E13" i="4" l="1"/>
  <c r="D13" i="4"/>
  <c r="AM11" i="57"/>
  <c r="AN10" i="57"/>
  <c r="AM10" i="57"/>
  <c r="AH32" i="4" l="1"/>
  <c r="AX32" i="4" s="1"/>
  <c r="AG32" i="4"/>
  <c r="AZ35" i="19" l="1"/>
  <c r="AZ34" i="19"/>
  <c r="AZ33" i="19"/>
  <c r="AZ32" i="19"/>
  <c r="AZ31" i="19"/>
  <c r="AZ30" i="19"/>
  <c r="AZ29" i="19"/>
  <c r="AZ28" i="19"/>
  <c r="AZ27" i="19"/>
  <c r="AZ26" i="19"/>
  <c r="AZ25" i="19"/>
  <c r="AZ24" i="19"/>
  <c r="AZ23" i="19"/>
  <c r="AZ22" i="19"/>
  <c r="AZ21" i="19"/>
  <c r="AZ20" i="19"/>
  <c r="AZ19" i="19"/>
  <c r="AZ18" i="19"/>
  <c r="AZ17" i="19"/>
  <c r="AZ16" i="19"/>
  <c r="AZ14" i="19"/>
  <c r="AZ13" i="19"/>
  <c r="AZ12" i="19"/>
  <c r="AZ11" i="19"/>
  <c r="AZ10" i="19"/>
  <c r="Z39" i="17" l="1"/>
  <c r="AX39" i="17" s="1"/>
  <c r="Y39" i="17"/>
  <c r="E11" i="16" l="1"/>
  <c r="AX11" i="16" s="1"/>
  <c r="D11" i="16"/>
  <c r="AP10" i="16"/>
  <c r="K14" i="16"/>
  <c r="J14" i="16"/>
  <c r="Q23" i="17"/>
  <c r="P23" i="17"/>
  <c r="P22" i="17"/>
  <c r="Q19" i="17"/>
  <c r="P19" i="17"/>
  <c r="AC35" i="17"/>
  <c r="AB35" i="17"/>
  <c r="AG31" i="4" l="1"/>
  <c r="AN35" i="4"/>
  <c r="AX35" i="4" s="1"/>
  <c r="AM35" i="4"/>
  <c r="AW37" i="4"/>
  <c r="AX37" i="4" s="1"/>
  <c r="AV37" i="4"/>
  <c r="AV38" i="4"/>
  <c r="AW38" i="4"/>
  <c r="AX38" i="4" s="1"/>
  <c r="D12" i="4"/>
  <c r="T23" i="57"/>
  <c r="S23" i="57"/>
  <c r="T21" i="57"/>
  <c r="AU21" i="57" s="1"/>
  <c r="S21" i="57"/>
  <c r="E14" i="57"/>
  <c r="D14" i="57"/>
  <c r="Z34" i="59" l="1"/>
  <c r="AY34" i="59" s="1"/>
  <c r="AC13" i="59" l="1"/>
  <c r="AB13" i="59"/>
  <c r="AC32" i="59"/>
  <c r="AY32" i="59" s="1"/>
  <c r="AB32" i="59"/>
  <c r="AC25" i="59"/>
  <c r="AB25" i="59"/>
  <c r="Y34" i="59"/>
  <c r="AC24" i="59"/>
  <c r="AB24" i="59"/>
  <c r="Z24" i="59"/>
  <c r="Y24" i="59"/>
  <c r="Z20" i="59"/>
  <c r="AY20" i="59" s="1"/>
  <c r="Y20" i="59"/>
  <c r="W23" i="59"/>
  <c r="V23" i="59"/>
  <c r="W13" i="59"/>
  <c r="V13" i="59"/>
  <c r="W10" i="59"/>
  <c r="V10" i="59"/>
  <c r="AK32" i="21" l="1"/>
  <c r="AO32" i="21" s="1"/>
  <c r="AM35" i="17" l="1"/>
  <c r="AN35" i="17"/>
  <c r="AX35" i="17" s="1"/>
  <c r="AN34" i="17"/>
  <c r="AX34" i="17" s="1"/>
  <c r="AM34" i="17"/>
  <c r="AN33" i="17"/>
  <c r="AX33" i="17" s="1"/>
  <c r="AM33" i="17"/>
  <c r="AN29" i="17"/>
  <c r="AM29" i="17"/>
  <c r="AN24" i="17"/>
  <c r="AM24" i="17"/>
  <c r="AN23" i="17"/>
  <c r="AM23" i="17"/>
  <c r="W31" i="19" l="1"/>
  <c r="V31" i="19"/>
  <c r="D12" i="15" l="1"/>
  <c r="Z21" i="14"/>
  <c r="Y21" i="14"/>
  <c r="Z23" i="14"/>
  <c r="Y23" i="14"/>
  <c r="Z20" i="14"/>
  <c r="Y20" i="14"/>
  <c r="Z29" i="14" l="1"/>
  <c r="Y29" i="14"/>
  <c r="Z28" i="14"/>
  <c r="AX28" i="14" s="1"/>
  <c r="Y28" i="14"/>
  <c r="Z18" i="14"/>
  <c r="Y18" i="14"/>
  <c r="T25" i="9" l="1"/>
  <c r="AU25" i="9" s="1"/>
  <c r="S25" i="9"/>
  <c r="S25" i="7" l="1"/>
  <c r="E13" i="6" l="1"/>
  <c r="D13" i="6"/>
  <c r="E12" i="6"/>
  <c r="AY12" i="6" s="1"/>
  <c r="D12" i="6"/>
  <c r="Z40" i="59" l="1"/>
  <c r="AY40" i="59" s="1"/>
  <c r="Y40" i="59"/>
  <c r="AX39" i="59"/>
  <c r="AY39" i="59" s="1"/>
  <c r="AW39" i="59"/>
  <c r="AX38" i="59"/>
  <c r="AY38" i="59" s="1"/>
  <c r="AW38" i="59"/>
  <c r="AR37" i="59"/>
  <c r="AY37" i="59" s="1"/>
  <c r="AQ37" i="59"/>
  <c r="AI36" i="59"/>
  <c r="AY36" i="59" s="1"/>
  <c r="AH36" i="59"/>
  <c r="AI35" i="59"/>
  <c r="AY35" i="59" s="1"/>
  <c r="AH35" i="59"/>
  <c r="AO31" i="59"/>
  <c r="AY31" i="59" s="1"/>
  <c r="AN31" i="59"/>
  <c r="T29" i="59"/>
  <c r="AY29" i="59" s="1"/>
  <c r="S29" i="59"/>
  <c r="T28" i="59"/>
  <c r="AY28" i="59" s="1"/>
  <c r="S28" i="59"/>
  <c r="T27" i="59"/>
  <c r="AY27" i="59" s="1"/>
  <c r="S27" i="59"/>
  <c r="T26" i="59"/>
  <c r="AY26" i="59" s="1"/>
  <c r="S26" i="59"/>
  <c r="T25" i="59"/>
  <c r="AY25" i="59" s="1"/>
  <c r="S25" i="59"/>
  <c r="T24" i="59"/>
  <c r="S24" i="59"/>
  <c r="Q24" i="59"/>
  <c r="AY24" i="59" s="1"/>
  <c r="P24" i="59"/>
  <c r="T23" i="59"/>
  <c r="AY23" i="59" s="1"/>
  <c r="S23" i="59"/>
  <c r="Q22" i="59"/>
  <c r="AY22" i="59" s="1"/>
  <c r="P22" i="59"/>
  <c r="Z19" i="59"/>
  <c r="Y19" i="59"/>
  <c r="T19" i="59"/>
  <c r="S19" i="59"/>
  <c r="Q19" i="59"/>
  <c r="P19" i="59"/>
  <c r="AL18" i="59"/>
  <c r="AY18" i="59" s="1"/>
  <c r="AK18" i="59"/>
  <c r="AU17" i="59"/>
  <c r="AT17" i="59"/>
  <c r="Y17" i="59"/>
  <c r="K17" i="59"/>
  <c r="J17" i="59"/>
  <c r="H15" i="59"/>
  <c r="AY15" i="59" s="1"/>
  <c r="G15" i="59"/>
  <c r="AR14" i="59"/>
  <c r="AQ14" i="59"/>
  <c r="AI14" i="59"/>
  <c r="AH14" i="59"/>
  <c r="E14" i="59"/>
  <c r="AY14" i="59" s="1"/>
  <c r="D14" i="59"/>
  <c r="AO13" i="59"/>
  <c r="AN13" i="59"/>
  <c r="T13" i="59"/>
  <c r="S13" i="59"/>
  <c r="K13" i="59"/>
  <c r="J13" i="59"/>
  <c r="E13" i="59"/>
  <c r="AY13" i="59" s="1"/>
  <c r="D13" i="59"/>
  <c r="E12" i="59"/>
  <c r="AY12" i="59" s="1"/>
  <c r="D12" i="59"/>
  <c r="Z10" i="59"/>
  <c r="Y10" i="59"/>
  <c r="E10" i="59"/>
  <c r="D10" i="59"/>
  <c r="BA9" i="59"/>
  <c r="AY9" i="59"/>
  <c r="M9" i="59"/>
  <c r="W36" i="57"/>
  <c r="AU36" i="57" s="1"/>
  <c r="V36" i="57"/>
  <c r="AT35" i="57"/>
  <c r="AU35" i="57" s="1"/>
  <c r="AS35" i="57"/>
  <c r="N34" i="57"/>
  <c r="AU34" i="57" s="1"/>
  <c r="M34" i="57"/>
  <c r="AQ33" i="57"/>
  <c r="AU33" i="57" s="1"/>
  <c r="AP33" i="57"/>
  <c r="AH32" i="57"/>
  <c r="AU32" i="57" s="1"/>
  <c r="AG32" i="57"/>
  <c r="AH31" i="57"/>
  <c r="AU31" i="57" s="1"/>
  <c r="AG31" i="57"/>
  <c r="AC30" i="57"/>
  <c r="AU30" i="57" s="1"/>
  <c r="AB30" i="57"/>
  <c r="AC29" i="57"/>
  <c r="AU29" i="57" s="1"/>
  <c r="AB29" i="57"/>
  <c r="AC28" i="57"/>
  <c r="AU28" i="57" s="1"/>
  <c r="AB28" i="57"/>
  <c r="AC27" i="57"/>
  <c r="AU27" i="57" s="1"/>
  <c r="AB27" i="57"/>
  <c r="Z26" i="57"/>
  <c r="AU26" i="57" s="1"/>
  <c r="Y26" i="57"/>
  <c r="AC25" i="57"/>
  <c r="AU25" i="57" s="1"/>
  <c r="AB25" i="57"/>
  <c r="AC24" i="57"/>
  <c r="AB24" i="57"/>
  <c r="W24" i="57"/>
  <c r="V24" i="57"/>
  <c r="AC23" i="57"/>
  <c r="AB23" i="57"/>
  <c r="W23" i="57"/>
  <c r="V23" i="57"/>
  <c r="T22" i="57"/>
  <c r="AU22" i="57" s="1"/>
  <c r="S22" i="57"/>
  <c r="W20" i="57"/>
  <c r="AU20" i="57" s="1"/>
  <c r="V20" i="57"/>
  <c r="AK19" i="57"/>
  <c r="AU19" i="57" s="1"/>
  <c r="AJ19" i="57"/>
  <c r="AT18" i="57"/>
  <c r="AS18" i="57"/>
  <c r="K18" i="57"/>
  <c r="AU18" i="57" s="1"/>
  <c r="J18" i="57"/>
  <c r="H16" i="57"/>
  <c r="AU16" i="57" s="1"/>
  <c r="G16" i="57"/>
  <c r="W15" i="57"/>
  <c r="V15" i="57"/>
  <c r="T15" i="57"/>
  <c r="S15" i="57"/>
  <c r="AQ14" i="57"/>
  <c r="AP14" i="57"/>
  <c r="AH14" i="57"/>
  <c r="AG14" i="57"/>
  <c r="H14" i="57"/>
  <c r="G14" i="57"/>
  <c r="AN13" i="57"/>
  <c r="AM13" i="57"/>
  <c r="AC13" i="57"/>
  <c r="AB13" i="57"/>
  <c r="Z13" i="57"/>
  <c r="Y13" i="57"/>
  <c r="K13" i="57"/>
  <c r="J13" i="57"/>
  <c r="E13" i="57"/>
  <c r="D13" i="57"/>
  <c r="E12" i="57"/>
  <c r="AU12" i="57" s="1"/>
  <c r="D12" i="57"/>
  <c r="H10" i="57"/>
  <c r="G10" i="57"/>
  <c r="E10" i="57"/>
  <c r="D10" i="57"/>
  <c r="AW9" i="57"/>
  <c r="Q9" i="57"/>
  <c r="AU9" i="57" s="1"/>
  <c r="P9" i="57"/>
  <c r="AU14" i="57" l="1"/>
  <c r="AU10" i="57"/>
  <c r="AY10" i="59"/>
  <c r="AY19" i="59"/>
  <c r="AU15" i="57"/>
  <c r="AU23" i="57"/>
  <c r="AU24" i="57"/>
  <c r="AU13" i="57"/>
  <c r="AY17" i="59"/>
  <c r="AT34" i="19"/>
  <c r="AX34" i="19" s="1"/>
  <c r="AQ31" i="19"/>
  <c r="AX31" i="19" s="1"/>
  <c r="AP31" i="19"/>
  <c r="E14" i="19" l="1"/>
  <c r="D14" i="19"/>
  <c r="E10" i="19"/>
  <c r="AX10" i="19" s="1"/>
  <c r="D10" i="19"/>
  <c r="AT37" i="17"/>
  <c r="AX37" i="17" s="1"/>
  <c r="AN31" i="14" l="1"/>
  <c r="AX31" i="14" s="1"/>
  <c r="AM31" i="14"/>
  <c r="Z35" i="14" l="1"/>
  <c r="AX35" i="14" s="1"/>
  <c r="Y35" i="14"/>
  <c r="AU9" i="9" l="1"/>
  <c r="Y26" i="9"/>
  <c r="Z26" i="9"/>
  <c r="AU26" i="9" s="1"/>
  <c r="Z18" i="6" l="1"/>
  <c r="AU18" i="6"/>
  <c r="AO41" i="27" l="1"/>
  <c r="AP41" i="27" s="1"/>
  <c r="AN41" i="27"/>
  <c r="AO40" i="27"/>
  <c r="AP40" i="27" s="1"/>
  <c r="AN40" i="27"/>
  <c r="AL39" i="27"/>
  <c r="AP39" i="27" s="1"/>
  <c r="AK39" i="27"/>
  <c r="AP38" i="27"/>
  <c r="AH38" i="27"/>
  <c r="AI35" i="27"/>
  <c r="AP35" i="27" s="1"/>
  <c r="AH35" i="27"/>
  <c r="Z34" i="27"/>
  <c r="AP34" i="27" s="1"/>
  <c r="Y34" i="27"/>
  <c r="W32" i="27"/>
  <c r="AP32" i="27" s="1"/>
  <c r="V32" i="27"/>
  <c r="W31" i="27"/>
  <c r="AP31" i="27" s="1"/>
  <c r="V31" i="27"/>
  <c r="T29" i="27"/>
  <c r="AP29" i="27" s="1"/>
  <c r="S29" i="27"/>
  <c r="T28" i="27"/>
  <c r="AP28" i="27" s="1"/>
  <c r="S28" i="27"/>
  <c r="W27" i="27"/>
  <c r="V27" i="27"/>
  <c r="T27" i="27"/>
  <c r="AP27" i="27" s="1"/>
  <c r="S27" i="27"/>
  <c r="W26" i="27"/>
  <c r="V26" i="27"/>
  <c r="T26" i="27"/>
  <c r="S26" i="27"/>
  <c r="T25" i="27"/>
  <c r="AP25" i="27" s="1"/>
  <c r="S25" i="27"/>
  <c r="Q23" i="27"/>
  <c r="AP23" i="27" s="1"/>
  <c r="P23" i="27"/>
  <c r="AI22" i="27"/>
  <c r="AH22" i="27"/>
  <c r="W22" i="27"/>
  <c r="V22" i="27"/>
  <c r="T22" i="27"/>
  <c r="S22" i="27"/>
  <c r="AC21" i="27"/>
  <c r="AP21" i="27" s="1"/>
  <c r="AB21" i="27"/>
  <c r="K20" i="27"/>
  <c r="AP20" i="27" s="1"/>
  <c r="J20" i="27"/>
  <c r="H19" i="27"/>
  <c r="AP19" i="27" s="1"/>
  <c r="G19" i="27"/>
  <c r="E18" i="27"/>
  <c r="AP18" i="27" s="1"/>
  <c r="D18" i="27"/>
  <c r="T17" i="27"/>
  <c r="S17" i="27"/>
  <c r="E17" i="27"/>
  <c r="D17" i="27"/>
  <c r="W16" i="27"/>
  <c r="V16" i="27"/>
  <c r="T16" i="27"/>
  <c r="S16" i="27"/>
  <c r="K16" i="27"/>
  <c r="J16" i="27"/>
  <c r="E16" i="27"/>
  <c r="D16" i="27"/>
  <c r="AI15" i="27"/>
  <c r="AH15" i="27"/>
  <c r="Z15" i="27"/>
  <c r="Y15" i="27"/>
  <c r="H15" i="27"/>
  <c r="G15" i="27"/>
  <c r="E15" i="27"/>
  <c r="D15" i="27"/>
  <c r="E14" i="27"/>
  <c r="AP14" i="27" s="1"/>
  <c r="D14" i="27"/>
  <c r="AI13" i="27"/>
  <c r="AP13" i="27" s="1"/>
  <c r="AH13" i="27"/>
  <c r="D13" i="27"/>
  <c r="E12" i="27"/>
  <c r="AP12" i="27" s="1"/>
  <c r="D12" i="27"/>
  <c r="D11" i="27"/>
  <c r="AI10" i="27"/>
  <c r="AH10" i="27"/>
  <c r="H10" i="27"/>
  <c r="G10" i="27"/>
  <c r="E10" i="27"/>
  <c r="D10" i="27"/>
  <c r="AR9" i="27"/>
  <c r="AP9" i="27"/>
  <c r="M9" i="27"/>
  <c r="AP15" i="27" l="1"/>
  <c r="AP16" i="27"/>
  <c r="AP17" i="27"/>
  <c r="AP22" i="27"/>
  <c r="AP26" i="27"/>
  <c r="AP10" i="27"/>
  <c r="Q22" i="7"/>
  <c r="P22" i="7"/>
  <c r="Q20" i="7"/>
  <c r="P20" i="7"/>
  <c r="Q19" i="7"/>
  <c r="AR19" i="7" s="1"/>
  <c r="AZ9" i="4" l="1"/>
  <c r="AT36" i="4"/>
  <c r="AX36" i="4" s="1"/>
  <c r="Y19" i="4"/>
  <c r="Z21" i="4"/>
  <c r="AX21" i="4" s="1"/>
  <c r="Y21" i="4"/>
  <c r="Z27" i="4"/>
  <c r="AX27" i="4" s="1"/>
  <c r="Y27" i="4"/>
  <c r="Z28" i="4"/>
  <c r="AX28" i="4" s="1"/>
  <c r="Y28" i="4"/>
  <c r="AH13" i="4"/>
  <c r="AG13" i="4"/>
  <c r="Z11" i="4"/>
  <c r="Y11" i="4"/>
  <c r="AC30" i="4"/>
  <c r="AX30" i="4" s="1"/>
  <c r="AB30" i="4"/>
  <c r="AC29" i="4"/>
  <c r="AX29" i="4" s="1"/>
  <c r="AB29" i="4"/>
  <c r="AC25" i="4"/>
  <c r="AB25" i="4"/>
  <c r="AC17" i="21" l="1"/>
  <c r="AO17" i="21" s="1"/>
  <c r="K15" i="21"/>
  <c r="AO15" i="21" s="1"/>
  <c r="K16" i="21"/>
  <c r="AO16" i="21" s="1"/>
  <c r="K17" i="19" l="1"/>
  <c r="AN12" i="19"/>
  <c r="AX12" i="19" s="1"/>
  <c r="T21" i="19"/>
  <c r="AX21" i="19" s="1"/>
  <c r="AW17" i="19"/>
  <c r="AK18" i="19"/>
  <c r="AX18" i="19" s="1"/>
  <c r="AK18" i="17"/>
  <c r="AX18" i="17" s="1"/>
  <c r="AQ17" i="17"/>
  <c r="Z17" i="17"/>
  <c r="K17" i="17"/>
  <c r="AX33" i="16"/>
  <c r="AN18" i="16"/>
  <c r="AX18" i="16" s="1"/>
  <c r="K17" i="16"/>
  <c r="AX17" i="16" s="1"/>
  <c r="AK12" i="15"/>
  <c r="AU12" i="15" s="1"/>
  <c r="K17" i="15"/>
  <c r="AU17" i="15" s="1"/>
  <c r="AH18" i="15"/>
  <c r="AU18" i="15" s="1"/>
  <c r="T25" i="14"/>
  <c r="AX25" i="14" s="1"/>
  <c r="K16" i="14"/>
  <c r="AK17" i="14"/>
  <c r="AX17" i="14" s="1"/>
  <c r="AT16" i="14"/>
  <c r="AX17" i="17" l="1"/>
  <c r="AX17" i="19"/>
  <c r="AX16" i="14"/>
  <c r="Z13" i="9" l="1"/>
  <c r="Y13" i="9"/>
  <c r="AB30" i="17" l="1"/>
  <c r="AC30" i="17"/>
  <c r="AX30" i="17" s="1"/>
  <c r="AN35" i="7" l="1"/>
  <c r="AR35" i="7" s="1"/>
  <c r="AQ9" i="21" l="1"/>
  <c r="H35" i="21"/>
  <c r="AO35" i="21" s="1"/>
  <c r="G35" i="21"/>
  <c r="AN34" i="21"/>
  <c r="AO34" i="21" s="1"/>
  <c r="AM34" i="21"/>
  <c r="AN33" i="21"/>
  <c r="AO33" i="21" s="1"/>
  <c r="AJ32" i="21"/>
  <c r="AG31" i="21"/>
  <c r="AH29" i="21"/>
  <c r="AO29" i="21" s="1"/>
  <c r="AG29" i="21"/>
  <c r="Y28" i="21"/>
  <c r="W26" i="21"/>
  <c r="AO26" i="21" s="1"/>
  <c r="V26" i="21"/>
  <c r="W25" i="21"/>
  <c r="AO25" i="21" s="1"/>
  <c r="V25" i="21"/>
  <c r="T24" i="21"/>
  <c r="AO24" i="21" s="1"/>
  <c r="S24" i="21"/>
  <c r="W23" i="21"/>
  <c r="V23" i="21"/>
  <c r="T23" i="21"/>
  <c r="AO23" i="21" s="1"/>
  <c r="S23" i="21"/>
  <c r="W22" i="21"/>
  <c r="AO22" i="21" s="1"/>
  <c r="V22" i="21"/>
  <c r="W21" i="21"/>
  <c r="AO21" i="21" s="1"/>
  <c r="V21" i="21"/>
  <c r="Q19" i="21"/>
  <c r="AO19" i="21" s="1"/>
  <c r="P19" i="21"/>
  <c r="AH18" i="21"/>
  <c r="AG18" i="21"/>
  <c r="W18" i="21"/>
  <c r="V18" i="21"/>
  <c r="AB17" i="21"/>
  <c r="J16" i="21"/>
  <c r="J15" i="21"/>
  <c r="H14" i="21"/>
  <c r="AO14" i="21" s="1"/>
  <c r="G14" i="21"/>
  <c r="AH13" i="21"/>
  <c r="AG13" i="21"/>
  <c r="Z13" i="21"/>
  <c r="Y13" i="21"/>
  <c r="T13" i="21"/>
  <c r="S13" i="21"/>
  <c r="H13" i="21"/>
  <c r="AO13" i="21" s="1"/>
  <c r="G13" i="21"/>
  <c r="AH12" i="21"/>
  <c r="AG12" i="21"/>
  <c r="T12" i="21"/>
  <c r="S12" i="21"/>
  <c r="E12" i="21"/>
  <c r="D12" i="21"/>
  <c r="D11" i="21"/>
  <c r="AH10" i="21"/>
  <c r="AG10" i="21"/>
  <c r="T10" i="21"/>
  <c r="S10" i="21"/>
  <c r="E10" i="21"/>
  <c r="D10" i="21"/>
  <c r="AO9" i="21"/>
  <c r="M9" i="21"/>
  <c r="AW35" i="19"/>
  <c r="AX35" i="19" s="1"/>
  <c r="AV35" i="19"/>
  <c r="AS34" i="19"/>
  <c r="AN33" i="19"/>
  <c r="AX33" i="19" s="1"/>
  <c r="AM33" i="19"/>
  <c r="AH32" i="19"/>
  <c r="AX32" i="19" s="1"/>
  <c r="AG32" i="19"/>
  <c r="AQ30" i="19"/>
  <c r="AP30" i="19"/>
  <c r="AC30" i="19"/>
  <c r="AB30" i="19"/>
  <c r="AX29" i="19"/>
  <c r="Z28" i="19"/>
  <c r="AX28" i="19" s="1"/>
  <c r="Y28" i="19"/>
  <c r="W27" i="19"/>
  <c r="AX27" i="19" s="1"/>
  <c r="V27" i="19"/>
  <c r="W26" i="19"/>
  <c r="AX26" i="19" s="1"/>
  <c r="V26" i="19"/>
  <c r="W25" i="19"/>
  <c r="AX25" i="19" s="1"/>
  <c r="V25" i="19"/>
  <c r="W24" i="19"/>
  <c r="AX24" i="19" s="1"/>
  <c r="V24" i="19"/>
  <c r="W23" i="19"/>
  <c r="AX23" i="19" s="1"/>
  <c r="V23" i="19"/>
  <c r="AN22" i="19"/>
  <c r="AM22" i="19"/>
  <c r="W22" i="19"/>
  <c r="V22" i="19"/>
  <c r="S21" i="19"/>
  <c r="AN20" i="19"/>
  <c r="AM20" i="19"/>
  <c r="W20" i="19"/>
  <c r="V20" i="19"/>
  <c r="T20" i="19"/>
  <c r="S20" i="19"/>
  <c r="N19" i="19"/>
  <c r="AX19" i="19" s="1"/>
  <c r="M19" i="19"/>
  <c r="AJ18" i="19"/>
  <c r="AV17" i="19"/>
  <c r="J17" i="19"/>
  <c r="H16" i="19"/>
  <c r="AX16" i="19" s="1"/>
  <c r="G16" i="19"/>
  <c r="AH14" i="19"/>
  <c r="AG14" i="19"/>
  <c r="H14" i="19"/>
  <c r="AX14" i="19" s="1"/>
  <c r="G14" i="19"/>
  <c r="AN13" i="19"/>
  <c r="AM13" i="19"/>
  <c r="Z13" i="19"/>
  <c r="Y13" i="19"/>
  <c r="W13" i="19"/>
  <c r="V13" i="19"/>
  <c r="K13" i="19"/>
  <c r="J13" i="19"/>
  <c r="E13" i="19"/>
  <c r="D13" i="19"/>
  <c r="AM12" i="19"/>
  <c r="H11" i="19"/>
  <c r="G11" i="19"/>
  <c r="E11" i="19"/>
  <c r="AX11" i="19" s="1"/>
  <c r="D11" i="19"/>
  <c r="AZ9" i="19"/>
  <c r="Q9" i="19"/>
  <c r="AX9" i="19" s="1"/>
  <c r="P9" i="19"/>
  <c r="AO18" i="21" l="1"/>
  <c r="AO12" i="21"/>
  <c r="AX22" i="19"/>
  <c r="AX20" i="19"/>
  <c r="AX30" i="19"/>
  <c r="AX13" i="19"/>
  <c r="AO10" i="21"/>
  <c r="AW40" i="17"/>
  <c r="AX40" i="17" s="1"/>
  <c r="AV40" i="17"/>
  <c r="AW38" i="17"/>
  <c r="AX38" i="17" s="1"/>
  <c r="AV38" i="17"/>
  <c r="AS37" i="17"/>
  <c r="AH32" i="17"/>
  <c r="AX32" i="17" s="1"/>
  <c r="AG32" i="17"/>
  <c r="AH31" i="17"/>
  <c r="AX31" i="17" s="1"/>
  <c r="AG31" i="17"/>
  <c r="AC29" i="17"/>
  <c r="AX29" i="17" s="1"/>
  <c r="AB29" i="17"/>
  <c r="Z28" i="17"/>
  <c r="AX28" i="17" s="1"/>
  <c r="Y28" i="17"/>
  <c r="Z27" i="17"/>
  <c r="AX27" i="17" s="1"/>
  <c r="Y27" i="17"/>
  <c r="T26" i="17"/>
  <c r="AX26" i="17" s="1"/>
  <c r="S26" i="17"/>
  <c r="T25" i="17"/>
  <c r="AX25" i="17" s="1"/>
  <c r="S25" i="17"/>
  <c r="T24" i="17"/>
  <c r="AX24" i="17" s="1"/>
  <c r="S24" i="17"/>
  <c r="Z23" i="17"/>
  <c r="Y23" i="17"/>
  <c r="T23" i="17"/>
  <c r="AX23" i="17" s="1"/>
  <c r="S23" i="17"/>
  <c r="T21" i="17"/>
  <c r="AX21" i="17" s="1"/>
  <c r="S21" i="17"/>
  <c r="Q20" i="17"/>
  <c r="AX20" i="17" s="1"/>
  <c r="P20" i="17"/>
  <c r="Z19" i="17"/>
  <c r="Y19" i="17"/>
  <c r="T19" i="17"/>
  <c r="AX19" i="17" s="1"/>
  <c r="S19" i="17"/>
  <c r="AJ18" i="17"/>
  <c r="AP17" i="17"/>
  <c r="Y17" i="17"/>
  <c r="J17" i="17"/>
  <c r="H16" i="17"/>
  <c r="AX16" i="17" s="1"/>
  <c r="G16" i="17"/>
  <c r="AN14" i="17"/>
  <c r="AM14" i="17"/>
  <c r="W14" i="17"/>
  <c r="V14" i="17"/>
  <c r="T14" i="17"/>
  <c r="S14" i="17"/>
  <c r="K14" i="17"/>
  <c r="J14" i="17"/>
  <c r="E14" i="17"/>
  <c r="D14" i="17"/>
  <c r="AH13" i="17"/>
  <c r="AG13" i="17"/>
  <c r="E13" i="17"/>
  <c r="AX13" i="17" s="1"/>
  <c r="D13" i="17"/>
  <c r="E12" i="17"/>
  <c r="AX12" i="17" s="1"/>
  <c r="D12" i="17"/>
  <c r="Z11" i="17"/>
  <c r="Y11" i="17"/>
  <c r="E11" i="17"/>
  <c r="D11" i="17"/>
  <c r="M9" i="17"/>
  <c r="AW37" i="16"/>
  <c r="AX37" i="16" s="1"/>
  <c r="AV37" i="16"/>
  <c r="AW35" i="16"/>
  <c r="AX35" i="16" s="1"/>
  <c r="AV35" i="16"/>
  <c r="AT34" i="16"/>
  <c r="AX34" i="16" s="1"/>
  <c r="AS34" i="16"/>
  <c r="AP33" i="16"/>
  <c r="AK31" i="16"/>
  <c r="AX31" i="16" s="1"/>
  <c r="AJ31" i="16"/>
  <c r="AQ30" i="16"/>
  <c r="AX30" i="16" s="1"/>
  <c r="AP30" i="16"/>
  <c r="AC29" i="16"/>
  <c r="AX29" i="16" s="1"/>
  <c r="AB29" i="16"/>
  <c r="W28" i="16"/>
  <c r="AX28" i="16" s="1"/>
  <c r="V28" i="16"/>
  <c r="W27" i="16"/>
  <c r="AX27" i="16" s="1"/>
  <c r="V27" i="16"/>
  <c r="W26" i="16"/>
  <c r="AX26" i="16" s="1"/>
  <c r="V26" i="16"/>
  <c r="W25" i="16"/>
  <c r="AX25" i="16" s="1"/>
  <c r="V25" i="16"/>
  <c r="W24" i="16"/>
  <c r="AX24" i="16" s="1"/>
  <c r="V24" i="16"/>
  <c r="W23" i="16"/>
  <c r="AX23" i="16" s="1"/>
  <c r="V23" i="16"/>
  <c r="Z22" i="16"/>
  <c r="Y22" i="16"/>
  <c r="W22" i="16"/>
  <c r="V22" i="16"/>
  <c r="T20" i="16"/>
  <c r="AX20" i="16" s="1"/>
  <c r="S20" i="16"/>
  <c r="AQ19" i="16"/>
  <c r="AP19" i="16"/>
  <c r="AC19" i="16"/>
  <c r="AB19" i="16"/>
  <c r="W19" i="16"/>
  <c r="V19" i="16"/>
  <c r="AM18" i="16"/>
  <c r="J17" i="16"/>
  <c r="H15" i="16"/>
  <c r="AX15" i="16" s="1"/>
  <c r="G15" i="16"/>
  <c r="AQ14" i="16"/>
  <c r="AP14" i="16"/>
  <c r="Z14" i="16"/>
  <c r="Y14" i="16"/>
  <c r="W14" i="16"/>
  <c r="V14" i="16"/>
  <c r="E14" i="16"/>
  <c r="D14" i="16"/>
  <c r="AT13" i="16"/>
  <c r="AS13" i="16"/>
  <c r="AQ13" i="16"/>
  <c r="AP13" i="16"/>
  <c r="AK13" i="16"/>
  <c r="AJ13" i="16"/>
  <c r="E13" i="16"/>
  <c r="D13" i="16"/>
  <c r="AQ10" i="16"/>
  <c r="E10" i="16"/>
  <c r="D10" i="16"/>
  <c r="AZ9" i="16"/>
  <c r="AX9" i="16"/>
  <c r="P9" i="16"/>
  <c r="AW9" i="15"/>
  <c r="AX11" i="17" l="1"/>
  <c r="AX19" i="16"/>
  <c r="AX22" i="16"/>
  <c r="AX14" i="17"/>
  <c r="AX14" i="16"/>
  <c r="AX13" i="16"/>
  <c r="AX10" i="16"/>
  <c r="AX9" i="17"/>
  <c r="AX37" i="15"/>
  <c r="AQ36" i="15"/>
  <c r="AU36" i="15" s="1"/>
  <c r="AP36" i="15"/>
  <c r="AX36" i="15" s="1"/>
  <c r="AM35" i="15"/>
  <c r="AX35" i="15" s="1"/>
  <c r="AK34" i="15"/>
  <c r="AU34" i="15" s="1"/>
  <c r="AJ34" i="15"/>
  <c r="AX34" i="15" s="1"/>
  <c r="AJ33" i="15"/>
  <c r="AX33" i="15" s="1"/>
  <c r="AC31" i="15"/>
  <c r="AU31" i="15" s="1"/>
  <c r="AB31" i="15"/>
  <c r="AX31" i="15" s="1"/>
  <c r="Z30" i="15"/>
  <c r="AU30" i="15" s="1"/>
  <c r="Y30" i="15"/>
  <c r="AX30" i="15" s="1"/>
  <c r="Z29" i="15"/>
  <c r="AU29" i="15" s="1"/>
  <c r="Y29" i="15"/>
  <c r="AX29" i="15" s="1"/>
  <c r="Z28" i="15"/>
  <c r="AU28" i="15" s="1"/>
  <c r="Y28" i="15"/>
  <c r="AX28" i="15" s="1"/>
  <c r="AK27" i="15"/>
  <c r="AJ27" i="15"/>
  <c r="W27" i="15"/>
  <c r="V27" i="15"/>
  <c r="Z26" i="15"/>
  <c r="Y26" i="15"/>
  <c r="W26" i="15"/>
  <c r="V26" i="15"/>
  <c r="W25" i="15"/>
  <c r="AU25" i="15" s="1"/>
  <c r="V25" i="15"/>
  <c r="AX25" i="15" s="1"/>
  <c r="Z24" i="15"/>
  <c r="Y24" i="15"/>
  <c r="W24" i="15"/>
  <c r="AU24" i="15" s="1"/>
  <c r="V24" i="15"/>
  <c r="Z23" i="15"/>
  <c r="Y23" i="15"/>
  <c r="W23" i="15"/>
  <c r="AU23" i="15" s="1"/>
  <c r="V23" i="15"/>
  <c r="Z22" i="15"/>
  <c r="Y22" i="15"/>
  <c r="W22" i="15"/>
  <c r="V22" i="15"/>
  <c r="S21" i="15"/>
  <c r="AX21" i="15" s="1"/>
  <c r="Z20" i="15"/>
  <c r="Y20" i="15"/>
  <c r="W20" i="15"/>
  <c r="AU20" i="15" s="1"/>
  <c r="V20" i="15"/>
  <c r="N19" i="15"/>
  <c r="AU19" i="15" s="1"/>
  <c r="M19" i="15"/>
  <c r="AX19" i="15" s="1"/>
  <c r="AG18" i="15"/>
  <c r="AX18" i="15" s="1"/>
  <c r="J17" i="15"/>
  <c r="H15" i="15"/>
  <c r="AU15" i="15" s="1"/>
  <c r="G15" i="15"/>
  <c r="AX15" i="15" s="1"/>
  <c r="AQ14" i="15"/>
  <c r="AP14" i="15"/>
  <c r="AK14" i="15"/>
  <c r="AJ14" i="15"/>
  <c r="AC14" i="15"/>
  <c r="AB14" i="15"/>
  <c r="H14" i="15"/>
  <c r="G14" i="15"/>
  <c r="AX14" i="15" s="1"/>
  <c r="AK13" i="15"/>
  <c r="AJ13" i="15"/>
  <c r="Z13" i="15"/>
  <c r="Y13" i="15"/>
  <c r="K13" i="15"/>
  <c r="J13" i="15"/>
  <c r="E13" i="15"/>
  <c r="D13" i="15"/>
  <c r="AX13" i="15" s="1"/>
  <c r="AJ12" i="15"/>
  <c r="AX12" i="15" s="1"/>
  <c r="H10" i="15"/>
  <c r="G10" i="15"/>
  <c r="E10" i="15"/>
  <c r="AU10" i="15" s="1"/>
  <c r="D10" i="15"/>
  <c r="P9" i="15"/>
  <c r="AU9" i="15"/>
  <c r="AZ9" i="14"/>
  <c r="AX22" i="15" l="1"/>
  <c r="AX23" i="15"/>
  <c r="AX24" i="15"/>
  <c r="AU13" i="15"/>
  <c r="AU14" i="15"/>
  <c r="AU26" i="15"/>
  <c r="AU27" i="15"/>
  <c r="AU22" i="15"/>
  <c r="AX26" i="15"/>
  <c r="AX27" i="15"/>
  <c r="AX20" i="15"/>
  <c r="AX10" i="15"/>
  <c r="AX17" i="15"/>
  <c r="Z25" i="4"/>
  <c r="AX25" i="4" s="1"/>
  <c r="Y25" i="4"/>
  <c r="AW34" i="14"/>
  <c r="AX34" i="14" s="1"/>
  <c r="AV34" i="14"/>
  <c r="AW33" i="14"/>
  <c r="AX33" i="14" s="1"/>
  <c r="AV33" i="14"/>
  <c r="AQ32" i="14"/>
  <c r="AX32" i="14" s="1"/>
  <c r="AP32" i="14"/>
  <c r="AH30" i="14"/>
  <c r="AX30" i="14" s="1"/>
  <c r="AG30" i="14"/>
  <c r="AN29" i="14"/>
  <c r="AX29" i="14" s="1"/>
  <c r="AM29" i="14"/>
  <c r="Z27" i="14"/>
  <c r="AX27" i="14" s="1"/>
  <c r="Y27" i="14"/>
  <c r="W26" i="14"/>
  <c r="AX26" i="14" s="1"/>
  <c r="V26" i="14"/>
  <c r="S25" i="14"/>
  <c r="T24" i="14"/>
  <c r="AX24" i="14" s="1"/>
  <c r="S24" i="14"/>
  <c r="T23" i="14"/>
  <c r="AX23" i="14" s="1"/>
  <c r="S23" i="14"/>
  <c r="Q22" i="14"/>
  <c r="AX22" i="14" s="1"/>
  <c r="P22" i="14"/>
  <c r="T21" i="14"/>
  <c r="S21" i="14"/>
  <c r="Q21" i="14"/>
  <c r="AX21" i="14" s="1"/>
  <c r="P21" i="14"/>
  <c r="T20" i="14"/>
  <c r="AX20" i="14" s="1"/>
  <c r="S20" i="14"/>
  <c r="AN19" i="14"/>
  <c r="AM19" i="14"/>
  <c r="T19" i="14"/>
  <c r="S19" i="14"/>
  <c r="T18" i="14"/>
  <c r="S18" i="14"/>
  <c r="Q18" i="14"/>
  <c r="P18" i="14"/>
  <c r="AJ17" i="14"/>
  <c r="AS16" i="14"/>
  <c r="J16" i="14"/>
  <c r="H14" i="14"/>
  <c r="AX14" i="14" s="1"/>
  <c r="G14" i="14"/>
  <c r="AN13" i="14"/>
  <c r="AM13" i="14"/>
  <c r="W13" i="14"/>
  <c r="V13" i="14"/>
  <c r="K13" i="14"/>
  <c r="J13" i="14"/>
  <c r="E13" i="14"/>
  <c r="D13" i="14"/>
  <c r="AH12" i="14"/>
  <c r="AG12" i="14"/>
  <c r="H12" i="14"/>
  <c r="G12" i="14"/>
  <c r="E12" i="14"/>
  <c r="D12" i="14"/>
  <c r="E11" i="14"/>
  <c r="AX11" i="14" s="1"/>
  <c r="D11" i="14"/>
  <c r="E10" i="14"/>
  <c r="AX10" i="14" s="1"/>
  <c r="D10" i="14"/>
  <c r="N9" i="14"/>
  <c r="AX9" i="14" s="1"/>
  <c r="M9" i="14"/>
  <c r="AX12" i="14" l="1"/>
  <c r="AX13" i="14"/>
  <c r="AX18" i="14"/>
  <c r="AX19" i="14"/>
  <c r="BA9" i="6"/>
  <c r="K16" i="9"/>
  <c r="AU16" i="9" s="1"/>
  <c r="J16" i="9"/>
  <c r="AH17" i="9"/>
  <c r="AU17" i="9" s="1"/>
  <c r="AN35" i="9"/>
  <c r="AU35" i="9" s="1"/>
  <c r="AK34" i="9"/>
  <c r="AU34" i="9" s="1"/>
  <c r="AQ14" i="9"/>
  <c r="AP14" i="9"/>
  <c r="AT38" i="9"/>
  <c r="AU38" i="9" s="1"/>
  <c r="AT37" i="9"/>
  <c r="AU37" i="9" s="1"/>
  <c r="AS38" i="9"/>
  <c r="AS37" i="9"/>
  <c r="AQ36" i="9"/>
  <c r="AU36" i="9" s="1"/>
  <c r="AP36" i="9"/>
  <c r="AM35" i="9"/>
  <c r="AK33" i="9"/>
  <c r="AU33" i="9" s="1"/>
  <c r="AJ34" i="9"/>
  <c r="AJ33" i="9"/>
  <c r="AK18" i="9"/>
  <c r="AJ18" i="9"/>
  <c r="AG17" i="9"/>
  <c r="AC14" i="9"/>
  <c r="AB14" i="9"/>
  <c r="Z27" i="9"/>
  <c r="AU27" i="9" s="1"/>
  <c r="Z21" i="9"/>
  <c r="Y27" i="9"/>
  <c r="Y21" i="9"/>
  <c r="T13" i="9"/>
  <c r="S13" i="9"/>
  <c r="T24" i="9"/>
  <c r="AU24" i="9" s="1"/>
  <c r="T22" i="9"/>
  <c r="AU22" i="9" s="1"/>
  <c r="T21" i="9"/>
  <c r="T20" i="9"/>
  <c r="AU20" i="9" s="1"/>
  <c r="T18" i="9"/>
  <c r="S24" i="9"/>
  <c r="S22" i="9"/>
  <c r="S21" i="9"/>
  <c r="S20" i="9"/>
  <c r="S18" i="9"/>
  <c r="AX39" i="6"/>
  <c r="AY39" i="6" s="1"/>
  <c r="AW39" i="6"/>
  <c r="M9" i="9"/>
  <c r="K13" i="9"/>
  <c r="J13" i="9"/>
  <c r="H15" i="9"/>
  <c r="AU15" i="9" s="1"/>
  <c r="H14" i="9"/>
  <c r="H10" i="9"/>
  <c r="AU18" i="9" l="1"/>
  <c r="AU21" i="9"/>
  <c r="G15" i="9"/>
  <c r="G14" i="9"/>
  <c r="E14" i="9"/>
  <c r="AU14" i="9" s="1"/>
  <c r="D14" i="9"/>
  <c r="E13" i="9"/>
  <c r="AU13" i="9" s="1"/>
  <c r="D13" i="9"/>
  <c r="E12" i="9"/>
  <c r="AU12" i="9" s="1"/>
  <c r="D12" i="9"/>
  <c r="G10" i="9"/>
  <c r="E10" i="9"/>
  <c r="AU10" i="9" s="1"/>
  <c r="D10" i="9"/>
  <c r="AT9" i="7" l="1"/>
  <c r="AK10" i="7"/>
  <c r="AK15" i="7"/>
  <c r="AK14" i="7"/>
  <c r="AK20" i="7"/>
  <c r="AK29" i="7"/>
  <c r="AQ37" i="7"/>
  <c r="AR37" i="7" s="1"/>
  <c r="AQ36" i="7"/>
  <c r="AR36" i="7" s="1"/>
  <c r="AP37" i="7"/>
  <c r="AP36" i="7"/>
  <c r="AM35" i="7"/>
  <c r="AJ34" i="7"/>
  <c r="AJ29" i="7"/>
  <c r="AJ20" i="7"/>
  <c r="AJ15" i="7"/>
  <c r="AJ14" i="7"/>
  <c r="AJ10" i="7"/>
  <c r="AH18" i="7"/>
  <c r="AR18" i="7" s="1"/>
  <c r="AG18" i="7"/>
  <c r="AC32" i="7"/>
  <c r="AR32" i="7" s="1"/>
  <c r="AC31" i="7"/>
  <c r="AR31" i="7" s="1"/>
  <c r="AB32" i="7"/>
  <c r="AB31" i="7"/>
  <c r="AC14" i="7"/>
  <c r="AB14" i="7"/>
  <c r="Z30" i="7"/>
  <c r="AR30" i="7" s="1"/>
  <c r="Z29" i="7"/>
  <c r="Z28" i="7"/>
  <c r="Z17" i="7"/>
  <c r="Z15" i="7"/>
  <c r="Y30" i="7"/>
  <c r="Y29" i="7"/>
  <c r="Y28" i="7"/>
  <c r="Y17" i="7"/>
  <c r="Y15" i="7"/>
  <c r="Z10" i="7"/>
  <c r="Y10" i="7"/>
  <c r="W29" i="7"/>
  <c r="W28" i="7"/>
  <c r="W27" i="7"/>
  <c r="AR27" i="7" s="1"/>
  <c r="W26" i="7"/>
  <c r="AR26" i="7" s="1"/>
  <c r="W23" i="7"/>
  <c r="W22" i="7"/>
  <c r="W21" i="7"/>
  <c r="W20" i="7"/>
  <c r="W15" i="7"/>
  <c r="V29" i="7"/>
  <c r="V28" i="7"/>
  <c r="V27" i="7"/>
  <c r="V26" i="7"/>
  <c r="V23" i="7"/>
  <c r="V22" i="7"/>
  <c r="V21" i="7"/>
  <c r="V20" i="7"/>
  <c r="V15" i="7"/>
  <c r="T23" i="7"/>
  <c r="AR23" i="7" s="1"/>
  <c r="T22" i="7"/>
  <c r="T21" i="7"/>
  <c r="T20" i="7"/>
  <c r="AR20" i="7" s="1"/>
  <c r="T15" i="7"/>
  <c r="S24" i="7"/>
  <c r="S23" i="7"/>
  <c r="S22" i="7"/>
  <c r="S21" i="7"/>
  <c r="S20" i="7"/>
  <c r="S15" i="7"/>
  <c r="P19" i="7"/>
  <c r="H16" i="7"/>
  <c r="AR16" i="7" s="1"/>
  <c r="H14" i="7"/>
  <c r="K17" i="7"/>
  <c r="K15" i="7"/>
  <c r="J17" i="7"/>
  <c r="J15" i="7"/>
  <c r="AR9" i="7"/>
  <c r="M9" i="7"/>
  <c r="G16" i="7"/>
  <c r="E15" i="7"/>
  <c r="D15" i="7"/>
  <c r="G14" i="7"/>
  <c r="E14" i="7"/>
  <c r="D14" i="7"/>
  <c r="E13" i="7"/>
  <c r="AR13" i="7" s="1"/>
  <c r="D13" i="7"/>
  <c r="E12" i="7"/>
  <c r="AR12" i="7" s="1"/>
  <c r="D12" i="7"/>
  <c r="E10" i="7"/>
  <c r="D10" i="7"/>
  <c r="AO36" i="6"/>
  <c r="AY36" i="6" s="1"/>
  <c r="AO35" i="6"/>
  <c r="AY35" i="6" s="1"/>
  <c r="AO34" i="6"/>
  <c r="AY34" i="6" s="1"/>
  <c r="AO32" i="6"/>
  <c r="AN36" i="6"/>
  <c r="AN35" i="6"/>
  <c r="AN34" i="6"/>
  <c r="AN32" i="6"/>
  <c r="AR37" i="6"/>
  <c r="AY37" i="6" s="1"/>
  <c r="AQ37" i="6"/>
  <c r="AX38" i="6"/>
  <c r="AY38" i="6" s="1"/>
  <c r="AW38" i="6"/>
  <c r="AT18" i="6"/>
  <c r="AO23" i="6"/>
  <c r="AO22" i="6"/>
  <c r="AN23" i="6"/>
  <c r="AN22" i="6"/>
  <c r="AO14" i="6"/>
  <c r="AN14" i="6"/>
  <c r="AL19" i="6"/>
  <c r="AY19" i="6" s="1"/>
  <c r="AK19" i="6"/>
  <c r="AI33" i="6"/>
  <c r="AY33" i="6" s="1"/>
  <c r="AH33" i="6"/>
  <c r="AC32" i="6"/>
  <c r="AB32" i="6"/>
  <c r="Z31" i="6"/>
  <c r="AY31" i="6" s="1"/>
  <c r="Z30" i="6"/>
  <c r="AY30" i="6" s="1"/>
  <c r="Z29" i="6"/>
  <c r="AY29" i="6" s="1"/>
  <c r="Y31" i="6"/>
  <c r="Y30" i="6"/>
  <c r="Y29" i="6"/>
  <c r="AC23" i="6"/>
  <c r="AC22" i="6"/>
  <c r="AB23" i="6"/>
  <c r="AB22" i="6"/>
  <c r="Z22" i="6"/>
  <c r="Z20" i="6"/>
  <c r="Y22" i="6"/>
  <c r="Y20" i="6"/>
  <c r="Y18" i="6"/>
  <c r="AI13" i="6"/>
  <c r="AY13" i="6" s="1"/>
  <c r="AH13" i="6"/>
  <c r="AC14" i="6"/>
  <c r="AB14" i="6"/>
  <c r="AC11" i="6"/>
  <c r="AB11" i="6"/>
  <c r="Z11" i="6"/>
  <c r="Y11" i="6"/>
  <c r="W21" i="6"/>
  <c r="W14" i="6"/>
  <c r="V21" i="6"/>
  <c r="V14" i="6"/>
  <c r="T32" i="6"/>
  <c r="T27" i="6"/>
  <c r="AY27" i="6" s="1"/>
  <c r="T26" i="6"/>
  <c r="AY26" i="6" s="1"/>
  <c r="T25" i="6"/>
  <c r="AY25" i="6" s="1"/>
  <c r="T24" i="6"/>
  <c r="AY24" i="6" s="1"/>
  <c r="T23" i="6"/>
  <c r="T22" i="6"/>
  <c r="T21" i="6"/>
  <c r="T20" i="6"/>
  <c r="AY20" i="6" s="1"/>
  <c r="T14" i="6"/>
  <c r="S32" i="6"/>
  <c r="S27" i="6"/>
  <c r="S26" i="6"/>
  <c r="S25" i="6"/>
  <c r="S24" i="6"/>
  <c r="S23" i="6"/>
  <c r="S22" i="6"/>
  <c r="S21" i="6"/>
  <c r="S20" i="6"/>
  <c r="S14" i="6"/>
  <c r="AY9" i="6"/>
  <c r="M9" i="6"/>
  <c r="H15" i="6"/>
  <c r="AY15" i="6" s="1"/>
  <c r="K18" i="6"/>
  <c r="AY18" i="6" s="1"/>
  <c r="K14" i="6"/>
  <c r="J18" i="6"/>
  <c r="J14" i="6"/>
  <c r="G15" i="6"/>
  <c r="E14" i="6"/>
  <c r="D14" i="6"/>
  <c r="E11" i="6"/>
  <c r="D11" i="6"/>
  <c r="AR10" i="7" l="1"/>
  <c r="AR21" i="7"/>
  <c r="AR22" i="7"/>
  <c r="AY23" i="6"/>
  <c r="AY11" i="6"/>
  <c r="AY21" i="6"/>
  <c r="AY14" i="6"/>
  <c r="AY22" i="6"/>
  <c r="AY32" i="6"/>
  <c r="AR15" i="7"/>
  <c r="AR28" i="7"/>
  <c r="AR14" i="7"/>
  <c r="AR17" i="7"/>
  <c r="AR29" i="7"/>
  <c r="J18" i="4" l="1"/>
  <c r="AS36" i="4"/>
  <c r="AN17" i="4"/>
  <c r="AX17" i="4" s="1"/>
  <c r="AN14" i="4"/>
  <c r="AM17" i="4"/>
  <c r="AM14" i="4"/>
  <c r="AK20" i="4"/>
  <c r="AX20" i="4" s="1"/>
  <c r="AJ20" i="4"/>
  <c r="W24" i="4"/>
  <c r="AX24" i="4" s="1"/>
  <c r="W14" i="4"/>
  <c r="V24" i="4"/>
  <c r="V14" i="4"/>
  <c r="T26" i="4"/>
  <c r="AX26" i="4" s="1"/>
  <c r="T14" i="4"/>
  <c r="S26" i="4"/>
  <c r="S14" i="4"/>
  <c r="Q23" i="4"/>
  <c r="AX23" i="4" s="1"/>
  <c r="P23" i="4"/>
  <c r="AX9" i="4"/>
  <c r="M9" i="4"/>
  <c r="K19" i="4"/>
  <c r="AX19" i="4" s="1"/>
  <c r="J19" i="4"/>
  <c r="H13" i="4"/>
  <c r="AX13" i="4" s="1"/>
  <c r="E14" i="4"/>
  <c r="H16" i="4"/>
  <c r="AX16" i="4" s="1"/>
  <c r="H15" i="4"/>
  <c r="AX15" i="4" s="1"/>
  <c r="G16" i="4"/>
  <c r="G15" i="4"/>
  <c r="D14" i="4"/>
  <c r="G13" i="4"/>
  <c r="E11" i="4"/>
  <c r="AX11" i="4" s="1"/>
  <c r="D11" i="4"/>
  <c r="AX14" i="4" l="1"/>
</calcChain>
</file>

<file path=xl/sharedStrings.xml><?xml version="1.0" encoding="utf-8"?>
<sst xmlns="http://schemas.openxmlformats.org/spreadsheetml/2006/main" count="3532" uniqueCount="322">
  <si>
    <t xml:space="preserve">МЕНЮ ТРЕБОВАНИЕ </t>
  </si>
  <si>
    <t xml:space="preserve">Руководитель учреждения № </t>
  </si>
  <si>
    <t>Насолис Л.А.</t>
  </si>
  <si>
    <t xml:space="preserve">кол-во довольствующихся </t>
  </si>
  <si>
    <t>утро</t>
  </si>
  <si>
    <t>день</t>
  </si>
  <si>
    <t>Наименование продуктов</t>
  </si>
  <si>
    <t>единица измерения</t>
  </si>
  <si>
    <t>Омлет натуральный</t>
  </si>
  <si>
    <t>Кофейный напиток с молоком</t>
  </si>
  <si>
    <t>Фрукты порционно</t>
  </si>
  <si>
    <t xml:space="preserve">Каша гречневая рассыпчатая </t>
  </si>
  <si>
    <t>Курица в соусе с томатом</t>
  </si>
  <si>
    <t>Кисель из ягод</t>
  </si>
  <si>
    <t>Чай с сахаром</t>
  </si>
  <si>
    <t>Хлеб пшеничный</t>
  </si>
  <si>
    <t>Итого</t>
  </si>
  <si>
    <t>выход порций</t>
  </si>
  <si>
    <t>кг</t>
  </si>
  <si>
    <t>молоко</t>
  </si>
  <si>
    <t>яйцо</t>
  </si>
  <si>
    <t>масло сливоч</t>
  </si>
  <si>
    <t>масло раст</t>
  </si>
  <si>
    <t>сахарный песок</t>
  </si>
  <si>
    <t>кофе</t>
  </si>
  <si>
    <t>батон</t>
  </si>
  <si>
    <t>хлеб ржаной</t>
  </si>
  <si>
    <t>кондитерка</t>
  </si>
  <si>
    <t>огурец соленый</t>
  </si>
  <si>
    <t>картофель</t>
  </si>
  <si>
    <t>морковь</t>
  </si>
  <si>
    <t xml:space="preserve">томат паста </t>
  </si>
  <si>
    <t>чеснок</t>
  </si>
  <si>
    <t>мука пшенич</t>
  </si>
  <si>
    <t>сметана</t>
  </si>
  <si>
    <t>крахмал</t>
  </si>
  <si>
    <t>чай</t>
  </si>
  <si>
    <t>фрукты</t>
  </si>
  <si>
    <t>л</t>
  </si>
  <si>
    <t>шт</t>
  </si>
  <si>
    <t>/0,045</t>
  </si>
  <si>
    <t>/0,3</t>
  </si>
  <si>
    <t>/0,6</t>
  </si>
  <si>
    <t>/0,4</t>
  </si>
  <si>
    <t>1 день</t>
  </si>
  <si>
    <t>2 день</t>
  </si>
  <si>
    <t>Каша пшеничная молочная с м/слив</t>
  </si>
  <si>
    <t>Чай с лимоном и сахаром</t>
  </si>
  <si>
    <t>Кисло-молочные продукты</t>
  </si>
  <si>
    <t>Сок фруктовый</t>
  </si>
  <si>
    <t>лимон</t>
  </si>
  <si>
    <t>сыр</t>
  </si>
  <si>
    <t xml:space="preserve">сыр </t>
  </si>
  <si>
    <t xml:space="preserve">картофель </t>
  </si>
  <si>
    <t xml:space="preserve">сок фруктовый </t>
  </si>
  <si>
    <t xml:space="preserve">соль на день </t>
  </si>
  <si>
    <t>Бухгалтер</t>
  </si>
  <si>
    <t>Зудова М.В.</t>
  </si>
  <si>
    <t>Повар</t>
  </si>
  <si>
    <t>Калькулятор</t>
  </si>
  <si>
    <t>Кладовщик</t>
  </si>
  <si>
    <t>Абрамова Н.А.</t>
  </si>
  <si>
    <t>Запеканка из творога/сгущеное молоко</t>
  </si>
  <si>
    <t>Какао с молоком</t>
  </si>
  <si>
    <t>Бутерброд с маслом</t>
  </si>
  <si>
    <t>Свекольник со сметаной на м/б</t>
  </si>
  <si>
    <t>Плов</t>
  </si>
  <si>
    <t>Хлеб ржано-пшеничный</t>
  </si>
  <si>
    <t>Булочка домашняя</t>
  </si>
  <si>
    <t>творог</t>
  </si>
  <si>
    <t>какао</t>
  </si>
  <si>
    <t xml:space="preserve">свекла </t>
  </si>
  <si>
    <t>томат паста</t>
  </si>
  <si>
    <t>свинина</t>
  </si>
  <si>
    <t>изюм</t>
  </si>
  <si>
    <t>дрожжи</t>
  </si>
  <si>
    <t>сок фруктовый</t>
  </si>
  <si>
    <t>соль на день</t>
  </si>
  <si>
    <t>/0,038</t>
  </si>
  <si>
    <t>Картофельное пюре</t>
  </si>
  <si>
    <t>Быточки рыбные</t>
  </si>
  <si>
    <t>Соус молочный с овощами</t>
  </si>
  <si>
    <t>Компот из сушеных фруктов</t>
  </si>
  <si>
    <t>Капуста, тушеная с мясом</t>
  </si>
  <si>
    <t>Фрукты порционные</t>
  </si>
  <si>
    <t>свекла</t>
  </si>
  <si>
    <t>мука пшеничная</t>
  </si>
  <si>
    <t>Огуречник по домашнему</t>
  </si>
  <si>
    <t>зелень</t>
  </si>
  <si>
    <t>/0,38</t>
  </si>
  <si>
    <t>Суп рыбный "Мозайка"</t>
  </si>
  <si>
    <t>Рагу из овощей</t>
  </si>
  <si>
    <t>Фрикадельки из мяса тушеные в соусе</t>
  </si>
  <si>
    <t>чернослив</t>
  </si>
  <si>
    <t>повидло</t>
  </si>
  <si>
    <t>Компот из кураги и изюма</t>
  </si>
  <si>
    <t>печень говяжья</t>
  </si>
  <si>
    <t>курага</t>
  </si>
  <si>
    <t>3 день</t>
  </si>
  <si>
    <t>4 день</t>
  </si>
  <si>
    <t>5 день</t>
  </si>
  <si>
    <t>Салат из квашеной капусты</t>
  </si>
  <si>
    <t>Макаронные изделия отварные с маслом</t>
  </si>
  <si>
    <t>Сырники из творога запеченые</t>
  </si>
  <si>
    <t xml:space="preserve">Чай с сахаром </t>
  </si>
  <si>
    <t>масло сливочное</t>
  </si>
  <si>
    <t>молоко сгущ</t>
  </si>
  <si>
    <t xml:space="preserve">чай </t>
  </si>
  <si>
    <t>7 день</t>
  </si>
  <si>
    <t>8 день</t>
  </si>
  <si>
    <t>Каша гречневая молочная с м/слив</t>
  </si>
  <si>
    <t>Биточки куриные</t>
  </si>
  <si>
    <t>хлеб рж-пшен</t>
  </si>
  <si>
    <t>филе куриное</t>
  </si>
  <si>
    <t>сухари паниров</t>
  </si>
  <si>
    <t>9 день</t>
  </si>
  <si>
    <t>Каша пшенная молочная с м/слив</t>
  </si>
  <si>
    <t>Борщ с капустой и картофелем</t>
  </si>
  <si>
    <t>Котлеты рубленые</t>
  </si>
  <si>
    <t>Компот из кураги и шиповника</t>
  </si>
  <si>
    <t>шиповник</t>
  </si>
  <si>
    <t xml:space="preserve">фрукты </t>
  </si>
  <si>
    <t>Чай с молоком</t>
  </si>
  <si>
    <t>Салат из бел-ной капусты с морковью</t>
  </si>
  <si>
    <t>Суп картофельный с мясными фрикадельками</t>
  </si>
  <si>
    <t>Соус сметанный с луком</t>
  </si>
  <si>
    <t>Каша геркулесовая молочная с м/слив</t>
  </si>
  <si>
    <t>Суп из овощей со сметаной</t>
  </si>
  <si>
    <t>Булочка школьная</t>
  </si>
  <si>
    <t>геркулес</t>
  </si>
  <si>
    <t>горошек зелен</t>
  </si>
  <si>
    <t>10 день</t>
  </si>
  <si>
    <t>11 день</t>
  </si>
  <si>
    <t>пшеничная мука</t>
  </si>
  <si>
    <t>Рагу овощное с мясом</t>
  </si>
  <si>
    <t>Пудинг из творога с рисом</t>
  </si>
  <si>
    <t>Щи из квашеной капусты с картофелем</t>
  </si>
  <si>
    <t>Биточки рыбные</t>
  </si>
  <si>
    <t>капуста квашен</t>
  </si>
  <si>
    <t>Суп картофельный с макаронными изделиями</t>
  </si>
  <si>
    <t>Картофель отварной</t>
  </si>
  <si>
    <t>макарон изделия</t>
  </si>
  <si>
    <t>Булочка "Нежная"</t>
  </si>
  <si>
    <t>150/25</t>
  </si>
  <si>
    <t xml:space="preserve">молоко </t>
  </si>
  <si>
    <t>завтрак</t>
  </si>
  <si>
    <t>завтрак 2</t>
  </si>
  <si>
    <t>обед</t>
  </si>
  <si>
    <t>полдник</t>
  </si>
  <si>
    <t>14 день</t>
  </si>
  <si>
    <t>13 день</t>
  </si>
  <si>
    <t>12 день</t>
  </si>
  <si>
    <t>Рассольник ленинградский</t>
  </si>
  <si>
    <t>кукуруза консер</t>
  </si>
  <si>
    <t>фрукты порционные</t>
  </si>
  <si>
    <t>17 день</t>
  </si>
  <si>
    <t>16 день</t>
  </si>
  <si>
    <t>Суп молочный с крупой,морковью</t>
  </si>
  <si>
    <t>Жаркое по-домашнему</t>
  </si>
  <si>
    <t>18 день</t>
  </si>
  <si>
    <t>19 день</t>
  </si>
  <si>
    <t>Суп крестьянский с крупой,со сметаной</t>
  </si>
  <si>
    <t xml:space="preserve">курага </t>
  </si>
  <si>
    <t>20 день</t>
  </si>
  <si>
    <t>Компот из кураги</t>
  </si>
  <si>
    <t>Бутерброд с повидлом</t>
  </si>
  <si>
    <t>Макароны отварные с сыром</t>
  </si>
  <si>
    <t>томатная паста</t>
  </si>
  <si>
    <t>Чай  полусладкий</t>
  </si>
  <si>
    <t>Соус сметанный</t>
  </si>
  <si>
    <t>Помидор свежий порционный</t>
  </si>
  <si>
    <t>Салат из кукурузы с луком</t>
  </si>
  <si>
    <t>/0,2</t>
  </si>
  <si>
    <t>Кисло-молочные прод</t>
  </si>
  <si>
    <t>вермишель</t>
  </si>
  <si>
    <t>Гуляш из отварного мяса</t>
  </si>
  <si>
    <t>Котлета рыбная</t>
  </si>
  <si>
    <t>Жаркое по домашнему</t>
  </si>
  <si>
    <t>Картофель запеченый в сметане/огурец соленый порцион</t>
  </si>
  <si>
    <t>Каша манная молочная с м/слив</t>
  </si>
  <si>
    <t>Вермишель отварная молочная</t>
  </si>
  <si>
    <t>от 00.00.00</t>
  </si>
  <si>
    <t>на 00.00.00</t>
  </si>
  <si>
    <t>фрукты/</t>
  </si>
  <si>
    <t>Суп  гороховый</t>
  </si>
  <si>
    <t>130/40</t>
  </si>
  <si>
    <t>огурец свежий</t>
  </si>
  <si>
    <t>гренки пшеничные</t>
  </si>
  <si>
    <t>Булочка  школьная</t>
  </si>
  <si>
    <t>Салат из свеклы с  зеленым горошком растит. маслом</t>
  </si>
  <si>
    <t>зеленый горошек</t>
  </si>
  <si>
    <t>Булочка нежная</t>
  </si>
  <si>
    <t>Руководитель учреждения №</t>
  </si>
  <si>
    <t>Компот из яблок и изюма</t>
  </si>
  <si>
    <t>30/15</t>
  </si>
  <si>
    <t>Компот из чернослива с изюмом</t>
  </si>
  <si>
    <t>Гренки из пшеничного хлеба</t>
  </si>
  <si>
    <t>Компот из сухофруктов</t>
  </si>
  <si>
    <t>сухофрукты</t>
  </si>
  <si>
    <t>яблоки</t>
  </si>
  <si>
    <t>Котлета рубленая</t>
  </si>
  <si>
    <t>Сгущен.молоко</t>
  </si>
  <si>
    <t xml:space="preserve">  Салат из помидор и огурцов</t>
  </si>
  <si>
    <t>Каша манная  молочная с маслом сливочным</t>
  </si>
  <si>
    <t>Компот из яблок</t>
  </si>
  <si>
    <t>Компот из свежих фруктов</t>
  </si>
  <si>
    <t xml:space="preserve">Бутерброд с маслом </t>
  </si>
  <si>
    <t>Каша рисовая молочная с маслом сливочным</t>
  </si>
  <si>
    <t xml:space="preserve">Какао с молоком </t>
  </si>
  <si>
    <t>Батон/паста сырная</t>
  </si>
  <si>
    <t>Салат из свежих помидор и огурцов</t>
  </si>
  <si>
    <t>Соус молочный</t>
  </si>
  <si>
    <t>Компот из свежеморож ягод</t>
  </si>
  <si>
    <t>Каша молочная ассорти (рис+греча) с маслом сливочным</t>
  </si>
  <si>
    <t>Бутерброд с маслом и сыром</t>
  </si>
  <si>
    <t>Овощи свежие порционные (помидор ,огурец)</t>
  </si>
  <si>
    <t>Салат Витаминный</t>
  </si>
  <si>
    <t>Салат из  помидор и огурцов свежих с луком и зеленью</t>
  </si>
  <si>
    <t>Тефтели мясные "Ежики"</t>
  </si>
  <si>
    <t>Чай полусладкий</t>
  </si>
  <si>
    <t>Каша молочная ассорти (рис+пшено) с маслом сливочным</t>
  </si>
  <si>
    <t>капуста кваш.</t>
  </si>
  <si>
    <t>Шопырева А.Г.</t>
  </si>
  <si>
    <t>помидор свежий</t>
  </si>
  <si>
    <t>помидор  свежий</t>
  </si>
  <si>
    <t xml:space="preserve">Каша вязкая "Рябчик" с маслом </t>
  </si>
  <si>
    <t>Компот из изюма</t>
  </si>
  <si>
    <t>/0,380</t>
  </si>
  <si>
    <t>к</t>
  </si>
  <si>
    <t>маргарин</t>
  </si>
  <si>
    <t>/0,010</t>
  </si>
  <si>
    <t>мрагарин</t>
  </si>
  <si>
    <t>молоко сгущеное</t>
  </si>
  <si>
    <t>Свекольник с фасолью, курицей и со сметаной</t>
  </si>
  <si>
    <t>Суп рисовый с говядиной</t>
  </si>
  <si>
    <t>от 00.00.00 г</t>
  </si>
  <si>
    <t>на 00.00.00 г</t>
  </si>
  <si>
    <t>Салат из свеклы с зеленым горошком растит. маслом</t>
  </si>
  <si>
    <t>Ленивые голубцы</t>
  </si>
  <si>
    <t>Молоко кипячёное</t>
  </si>
  <si>
    <t>фрукты компот</t>
  </si>
  <si>
    <t>Суп с рыбный "Мозайка"</t>
  </si>
  <si>
    <t>Бутерброд с маслом сыром</t>
  </si>
  <si>
    <t>сухари панир.</t>
  </si>
  <si>
    <t>Макароны отварные с маслом слив.</t>
  </si>
  <si>
    <t>Тикки Н.Б.</t>
  </si>
  <si>
    <t>Сгущенное молоко</t>
  </si>
  <si>
    <t>сгущенное молоко</t>
  </si>
  <si>
    <t>молоко сгущенное</t>
  </si>
  <si>
    <t>Кофейный напиток с молоком сгущ.</t>
  </si>
  <si>
    <t>молоко сгущ.</t>
  </si>
  <si>
    <t>Ватрушка с повидлом</t>
  </si>
  <si>
    <t>Салат из  свежих огурцов  с луком</t>
  </si>
  <si>
    <t>Огурец соленый порционно</t>
  </si>
  <si>
    <t>нап.кисло-мол.снежок</t>
  </si>
  <si>
    <t>крупа греча</t>
  </si>
  <si>
    <t>крупа рис</t>
  </si>
  <si>
    <t>батон пшеничный</t>
  </si>
  <si>
    <t>масло подсол.раф.</t>
  </si>
  <si>
    <t>зеленый горошек консер.</t>
  </si>
  <si>
    <t>капуста свежая</t>
  </si>
  <si>
    <t>макаронные изделия</t>
  </si>
  <si>
    <t>лук репчатый</t>
  </si>
  <si>
    <t>треска с/м</t>
  </si>
  <si>
    <t>ягода заморож.</t>
  </si>
  <si>
    <t>мясо свинина</t>
  </si>
  <si>
    <t>крупа пшено</t>
  </si>
  <si>
    <t>кофейный напиток</t>
  </si>
  <si>
    <t>кура тушка</t>
  </si>
  <si>
    <t>крупа перловая</t>
  </si>
  <si>
    <t>мясо говядина</t>
  </si>
  <si>
    <t>соль йодированная</t>
  </si>
  <si>
    <t>сухари паниров.</t>
  </si>
  <si>
    <t>горох целый шлиф.</t>
  </si>
  <si>
    <t xml:space="preserve">томатная паста </t>
  </si>
  <si>
    <t>нап.кисло-мол.кефир</t>
  </si>
  <si>
    <t>крупа пшеничная</t>
  </si>
  <si>
    <t>куриное филе</t>
  </si>
  <si>
    <t>ягода замороженная</t>
  </si>
  <si>
    <t>крупа геркулес</t>
  </si>
  <si>
    <t>компот яблоко</t>
  </si>
  <si>
    <t>сухари панировочные</t>
  </si>
  <si>
    <t>крупа манка</t>
  </si>
  <si>
    <t>фасоль консервированная</t>
  </si>
  <si>
    <t xml:space="preserve">мясо свинина </t>
  </si>
  <si>
    <t>компотная смесь</t>
  </si>
  <si>
    <t>кукуруза  сахарная в зернах</t>
  </si>
  <si>
    <t>батон  пшеничный</t>
  </si>
  <si>
    <t>курица тушка</t>
  </si>
  <si>
    <t>Хлеб ржаной</t>
  </si>
  <si>
    <t>Батон пшеничный паста сырная</t>
  </si>
  <si>
    <t xml:space="preserve"> </t>
  </si>
  <si>
    <t>Батон пшеничный</t>
  </si>
  <si>
    <t>Хлеб  ржаной</t>
  </si>
  <si>
    <t>/0,24</t>
  </si>
  <si>
    <t>рыбные консервы</t>
  </si>
  <si>
    <t>Булочка "Домашняя"</t>
  </si>
  <si>
    <t>Суп с рыбными консервами</t>
  </si>
  <si>
    <t>Огурец свежий порционный</t>
  </si>
  <si>
    <t>15 день</t>
  </si>
  <si>
    <t>/0,5</t>
  </si>
  <si>
    <t>Каша гречневая рассыпчатая</t>
  </si>
  <si>
    <t>греча</t>
  </si>
  <si>
    <t>макароны</t>
  </si>
  <si>
    <t xml:space="preserve">Макаронные изделия отварные с маслом </t>
  </si>
  <si>
    <t>на 00.00.00 г.</t>
  </si>
  <si>
    <t>Запеканка из печени с рисом</t>
  </si>
  <si>
    <t xml:space="preserve"> на 00.00.00 г.</t>
  </si>
  <si>
    <t xml:space="preserve">Картофельная котлета </t>
  </si>
  <si>
    <t xml:space="preserve">повидло </t>
  </si>
  <si>
    <t>зел. горошек конс.</t>
  </si>
  <si>
    <t xml:space="preserve">крупа рис </t>
  </si>
  <si>
    <t>помидор свеж</t>
  </si>
  <si>
    <t>80/20</t>
  </si>
  <si>
    <t>Винегрет с растит. маслом</t>
  </si>
  <si>
    <t>Оладьи из печени/соус сметанный</t>
  </si>
  <si>
    <t>Рис отварной</t>
  </si>
  <si>
    <t>Щи из капусты бел-ной с картофелем</t>
  </si>
  <si>
    <t>Кисло -молочные продукты</t>
  </si>
  <si>
    <t>Вермишель на молоке</t>
  </si>
  <si>
    <t>6 день</t>
  </si>
  <si>
    <t>рыба свежезам.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</si>
</sst>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1" xfId="0" applyFont="1" applyBorder="1"/>
    <xf numFmtId="0" fontId="3" fillId="0" borderId="0" xfId="0" applyFont="1" applyBorder="1"/>
    <xf numFmtId="0" fontId="0" fillId="0" borderId="2" xfId="0" applyBorder="1"/>
    <xf numFmtId="0" fontId="0" fillId="0" borderId="3" xfId="0" applyBorder="1" applyAlignment="1">
      <alignment horizontal="center" wrapText="1"/>
    </xf>
    <xf numFmtId="0" fontId="0" fillId="0" borderId="3" xfId="0" applyBorder="1"/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textRotation="90" wrapText="1"/>
    </xf>
    <xf numFmtId="0" fontId="1" fillId="0" borderId="2" xfId="0" applyFont="1" applyBorder="1"/>
    <xf numFmtId="0" fontId="0" fillId="0" borderId="2" xfId="0" applyBorder="1" applyAlignment="1">
      <alignment horizontal="center" vertical="center"/>
    </xf>
    <xf numFmtId="0" fontId="6" fillId="0" borderId="2" xfId="0" applyFont="1" applyBorder="1"/>
    <xf numFmtId="0" fontId="6" fillId="0" borderId="0" xfId="0" applyFont="1"/>
    <xf numFmtId="0" fontId="7" fillId="0" borderId="1" xfId="0" applyFont="1" applyBorder="1"/>
    <xf numFmtId="0" fontId="7" fillId="0" borderId="0" xfId="0" applyFont="1" applyBorder="1"/>
    <xf numFmtId="164" fontId="6" fillId="0" borderId="2" xfId="0" applyNumberFormat="1" applyFont="1" applyBorder="1"/>
    <xf numFmtId="2" fontId="1" fillId="0" borderId="2" xfId="0" applyNumberFormat="1" applyFont="1" applyBorder="1"/>
    <xf numFmtId="165" fontId="1" fillId="0" borderId="2" xfId="0" applyNumberFormat="1" applyFont="1" applyBorder="1"/>
    <xf numFmtId="0" fontId="0" fillId="0" borderId="4" xfId="0" applyFill="1" applyBorder="1"/>
    <xf numFmtId="2" fontId="0" fillId="0" borderId="0" xfId="0" applyNumberFormat="1"/>
    <xf numFmtId="2" fontId="1" fillId="0" borderId="0" xfId="0" applyNumberFormat="1" applyFont="1"/>
    <xf numFmtId="2" fontId="0" fillId="0" borderId="0" xfId="0" applyNumberFormat="1" applyAlignment="1">
      <alignment horizontal="left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/>
    <xf numFmtId="0" fontId="0" fillId="2" borderId="0" xfId="0" applyFill="1"/>
    <xf numFmtId="0" fontId="0" fillId="0" borderId="2" xfId="0" applyFill="1" applyBorder="1"/>
    <xf numFmtId="0" fontId="9" fillId="0" borderId="2" xfId="0" applyFont="1" applyBorder="1"/>
    <xf numFmtId="0" fontId="1" fillId="2" borderId="0" xfId="0" applyFont="1" applyFill="1"/>
    <xf numFmtId="0" fontId="9" fillId="0" borderId="0" xfId="0" applyFont="1"/>
    <xf numFmtId="2" fontId="6" fillId="0" borderId="2" xfId="0" applyNumberFormat="1" applyFont="1" applyBorder="1"/>
    <xf numFmtId="0" fontId="1" fillId="2" borderId="4" xfId="0" applyFont="1" applyFill="1" applyBorder="1"/>
    <xf numFmtId="0" fontId="6" fillId="2" borderId="2" xfId="0" applyFont="1" applyFill="1" applyBorder="1"/>
    <xf numFmtId="0" fontId="1" fillId="2" borderId="2" xfId="0" applyFont="1" applyFill="1" applyBorder="1"/>
    <xf numFmtId="1" fontId="6" fillId="2" borderId="2" xfId="0" applyNumberFormat="1" applyFont="1" applyFill="1" applyBorder="1" applyAlignment="1">
      <alignment horizontal="left" indent="1"/>
    </xf>
    <xf numFmtId="2" fontId="1" fillId="2" borderId="2" xfId="0" applyNumberFormat="1" applyFont="1" applyFill="1" applyBorder="1"/>
    <xf numFmtId="0" fontId="0" fillId="0" borderId="5" xfId="0" applyBorder="1"/>
    <xf numFmtId="0" fontId="0" fillId="2" borderId="2" xfId="0" applyFill="1" applyBorder="1"/>
    <xf numFmtId="0" fontId="8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10" fillId="0" borderId="0" xfId="0" applyFont="1"/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11" fillId="0" borderId="0" xfId="0" applyFont="1"/>
    <xf numFmtId="0" fontId="0" fillId="0" borderId="0" xfId="0" applyBorder="1" applyAlignment="1">
      <alignment horizontal="center"/>
    </xf>
    <xf numFmtId="0" fontId="12" fillId="0" borderId="0" xfId="0" applyFont="1"/>
    <xf numFmtId="0" fontId="0" fillId="0" borderId="4" xfId="0" applyBorder="1"/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9" fillId="2" borderId="2" xfId="0" applyFont="1" applyFill="1" applyBorder="1"/>
    <xf numFmtId="0" fontId="6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2" fillId="2" borderId="0" xfId="0" applyFont="1" applyFill="1"/>
    <xf numFmtId="0" fontId="0" fillId="2" borderId="0" xfId="0" applyFont="1" applyFill="1"/>
    <xf numFmtId="0" fontId="0" fillId="2" borderId="4" xfId="0" applyFont="1" applyFill="1" applyBorder="1"/>
    <xf numFmtId="0" fontId="0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0" fillId="0" borderId="2" xfId="0" applyBorder="1" applyAlignment="1"/>
    <xf numFmtId="0" fontId="0" fillId="0" borderId="3" xfId="0" applyBorder="1" applyAlignment="1"/>
    <xf numFmtId="0" fontId="0" fillId="2" borderId="0" xfId="0" applyFont="1" applyFill="1" applyAlignment="1"/>
    <xf numFmtId="0" fontId="0" fillId="0" borderId="0" xfId="0" applyFont="1"/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W36"/>
  <sheetViews>
    <sheetView zoomScaleNormal="100" workbookViewId="0">
      <pane xSplit="5" ySplit="8" topLeftCell="I12" activePane="bottomRight" state="frozen"/>
      <selection pane="topRight" activeCell="F1" sqref="F1"/>
      <selection pane="bottomLeft" activeCell="A9" sqref="A9"/>
      <selection pane="bottomRight" activeCell="B6" sqref="B6"/>
    </sheetView>
  </sheetViews>
  <sheetFormatPr defaultRowHeight="15" x14ac:dyDescent="0.25"/>
  <cols>
    <col min="1" max="1" width="15.7109375" customWidth="1"/>
    <col min="2" max="2" width="4.7109375" customWidth="1"/>
    <col min="3" max="3" width="5.140625" customWidth="1"/>
    <col min="4" max="4" width="4.7109375" customWidth="1"/>
    <col min="5" max="5" width="4.7109375" style="2" customWidth="1"/>
    <col min="6" max="7" width="4.7109375" customWidth="1"/>
    <col min="8" max="8" width="4.7109375" style="2" customWidth="1"/>
    <col min="9" max="10" width="4.7109375" customWidth="1"/>
    <col min="11" max="11" width="4.7109375" style="2" customWidth="1"/>
    <col min="12" max="13" width="4.7109375" customWidth="1"/>
    <col min="14" max="14" width="4.7109375" style="2" customWidth="1"/>
    <col min="15" max="16" width="4.7109375" customWidth="1"/>
    <col min="17" max="17" width="4.7109375" style="2" customWidth="1"/>
    <col min="18" max="19" width="4.7109375" customWidth="1"/>
    <col min="20" max="20" width="4.7109375" style="2" customWidth="1"/>
    <col min="21" max="22" width="4.7109375" customWidth="1"/>
    <col min="23" max="23" width="4.7109375" style="2" customWidth="1"/>
    <col min="24" max="25" width="4.7109375" customWidth="1"/>
    <col min="26" max="26" width="4.7109375" style="2" customWidth="1"/>
    <col min="27" max="28" width="4.7109375" customWidth="1"/>
    <col min="29" max="29" width="4.7109375" style="2" customWidth="1"/>
    <col min="30" max="30" width="16.140625" style="2" customWidth="1"/>
    <col min="31" max="31" width="4.7109375" style="2" customWidth="1"/>
    <col min="32" max="33" width="4.7109375" customWidth="1"/>
    <col min="34" max="34" width="4.7109375" style="2" customWidth="1"/>
    <col min="35" max="36" width="4.7109375" customWidth="1"/>
    <col min="37" max="37" width="4.7109375" style="2" customWidth="1"/>
    <col min="38" max="39" width="4.7109375" customWidth="1"/>
    <col min="40" max="40" width="4.7109375" style="2" customWidth="1"/>
    <col min="41" max="42" width="4.7109375" customWidth="1"/>
    <col min="43" max="43" width="5.7109375" style="2" customWidth="1"/>
    <col min="44" max="45" width="4.7109375" customWidth="1"/>
    <col min="46" max="46" width="4.7109375" style="2" customWidth="1"/>
    <col min="47" max="47" width="9.140625" style="2"/>
    <col min="49" max="49" width="9.140625" style="2"/>
  </cols>
  <sheetData>
    <row r="1" spans="1:49" ht="18.75" x14ac:dyDescent="0.3">
      <c r="A1" t="s">
        <v>44</v>
      </c>
      <c r="J1" s="1" t="s">
        <v>0</v>
      </c>
      <c r="K1" s="1"/>
      <c r="L1" s="1"/>
      <c r="M1" s="1"/>
    </row>
    <row r="2" spans="1:49" ht="18.75" x14ac:dyDescent="0.3">
      <c r="F2" t="s">
        <v>1</v>
      </c>
      <c r="J2" s="1"/>
      <c r="K2" s="1"/>
      <c r="L2" s="3"/>
      <c r="M2" s="3"/>
      <c r="N2" s="14"/>
      <c r="O2" t="s">
        <v>2</v>
      </c>
    </row>
    <row r="3" spans="1:49" ht="18.75" x14ac:dyDescent="0.3">
      <c r="E3" s="2" t="s">
        <v>181</v>
      </c>
      <c r="J3" s="1"/>
      <c r="K3" s="1"/>
      <c r="L3" s="4"/>
      <c r="M3" s="4"/>
      <c r="N3" s="15"/>
      <c r="Q3" s="2" t="s">
        <v>182</v>
      </c>
      <c r="AE3" s="67" t="s">
        <v>56</v>
      </c>
      <c r="AF3" s="67"/>
      <c r="AG3" s="67"/>
      <c r="AH3" s="67"/>
      <c r="AI3" s="69"/>
      <c r="AJ3" s="69"/>
      <c r="AK3" s="69"/>
      <c r="AL3" s="67" t="s">
        <v>57</v>
      </c>
      <c r="AM3" s="67"/>
      <c r="AN3" s="67"/>
      <c r="AP3" s="67" t="s">
        <v>58</v>
      </c>
      <c r="AQ3" s="67"/>
      <c r="AR3" s="67"/>
      <c r="AS3" s="67"/>
      <c r="AT3" s="67"/>
      <c r="AU3" s="25" t="s">
        <v>245</v>
      </c>
      <c r="AV3" s="25"/>
      <c r="AW3" s="29"/>
    </row>
    <row r="4" spans="1:49" x14ac:dyDescent="0.25">
      <c r="A4" s="66" t="s">
        <v>3</v>
      </c>
      <c r="B4" s="5" t="s">
        <v>4</v>
      </c>
      <c r="C4" s="5" t="s">
        <v>5</v>
      </c>
      <c r="AE4" s="67" t="s">
        <v>59</v>
      </c>
      <c r="AF4" s="67"/>
      <c r="AG4" s="67"/>
      <c r="AH4" s="67"/>
      <c r="AI4" s="68"/>
      <c r="AJ4" s="68"/>
      <c r="AK4" s="68"/>
      <c r="AL4" s="67" t="s">
        <v>222</v>
      </c>
      <c r="AM4" s="67"/>
      <c r="AN4" s="67"/>
      <c r="AP4" s="67" t="s">
        <v>60</v>
      </c>
      <c r="AQ4" s="67"/>
      <c r="AR4" s="67"/>
      <c r="AS4" s="68"/>
      <c r="AT4" s="68"/>
      <c r="AU4" s="25" t="s">
        <v>61</v>
      </c>
      <c r="AV4" s="25"/>
      <c r="AW4" s="29"/>
    </row>
    <row r="5" spans="1:49" x14ac:dyDescent="0.25">
      <c r="A5" s="66"/>
      <c r="B5" s="5">
        <v>10</v>
      </c>
      <c r="C5" s="5">
        <v>10</v>
      </c>
    </row>
    <row r="6" spans="1:49" x14ac:dyDescent="0.25">
      <c r="A6" s="6"/>
      <c r="B6" s="7"/>
      <c r="C6" s="7"/>
    </row>
    <row r="7" spans="1:49" ht="53.25" customHeight="1" x14ac:dyDescent="0.25">
      <c r="A7" s="8" t="s">
        <v>6</v>
      </c>
      <c r="B7" s="9" t="s">
        <v>7</v>
      </c>
      <c r="C7" s="72" t="s">
        <v>46</v>
      </c>
      <c r="D7" s="72"/>
      <c r="E7" s="72"/>
      <c r="F7" s="73" t="s">
        <v>9</v>
      </c>
      <c r="G7" s="73"/>
      <c r="H7" s="73"/>
      <c r="I7" s="73" t="s">
        <v>214</v>
      </c>
      <c r="J7" s="73"/>
      <c r="K7" s="73"/>
      <c r="L7" s="73" t="s">
        <v>10</v>
      </c>
      <c r="M7" s="73"/>
      <c r="N7" s="73"/>
      <c r="O7" s="74" t="s">
        <v>48</v>
      </c>
      <c r="P7" s="74"/>
      <c r="Q7" s="74"/>
      <c r="R7" s="72" t="s">
        <v>189</v>
      </c>
      <c r="S7" s="72"/>
      <c r="T7" s="72"/>
      <c r="U7" s="72" t="s">
        <v>124</v>
      </c>
      <c r="V7" s="72"/>
      <c r="W7" s="72"/>
      <c r="X7" s="73" t="s">
        <v>11</v>
      </c>
      <c r="Y7" s="73"/>
      <c r="Z7" s="73"/>
      <c r="AA7" s="73" t="s">
        <v>12</v>
      </c>
      <c r="AB7" s="73"/>
      <c r="AC7" s="73"/>
      <c r="AD7" s="8" t="s">
        <v>6</v>
      </c>
      <c r="AE7" s="9" t="s">
        <v>7</v>
      </c>
      <c r="AF7" s="73" t="s">
        <v>13</v>
      </c>
      <c r="AG7" s="73"/>
      <c r="AH7" s="73"/>
      <c r="AI7" s="73" t="s">
        <v>293</v>
      </c>
      <c r="AJ7" s="73"/>
      <c r="AK7" s="73"/>
      <c r="AL7" s="75" t="s">
        <v>8</v>
      </c>
      <c r="AM7" s="75"/>
      <c r="AN7" s="75"/>
      <c r="AO7" s="73" t="s">
        <v>14</v>
      </c>
      <c r="AP7" s="73"/>
      <c r="AQ7" s="73"/>
      <c r="AR7" s="73" t="s">
        <v>292</v>
      </c>
      <c r="AS7" s="73"/>
      <c r="AT7" s="73"/>
      <c r="AU7" s="70" t="s">
        <v>16</v>
      </c>
    </row>
    <row r="8" spans="1:49" s="2" customFormat="1" x14ac:dyDescent="0.25">
      <c r="A8" s="10" t="s">
        <v>17</v>
      </c>
      <c r="B8" s="10"/>
      <c r="C8" s="71">
        <v>200</v>
      </c>
      <c r="D8" s="71"/>
      <c r="E8" s="71"/>
      <c r="F8" s="71">
        <v>200</v>
      </c>
      <c r="G8" s="71"/>
      <c r="H8" s="71"/>
      <c r="I8" s="71">
        <v>50</v>
      </c>
      <c r="J8" s="71"/>
      <c r="K8" s="71"/>
      <c r="L8" s="71">
        <v>60</v>
      </c>
      <c r="M8" s="71"/>
      <c r="N8" s="71"/>
      <c r="O8" s="71">
        <v>100</v>
      </c>
      <c r="P8" s="71"/>
      <c r="Q8" s="71"/>
      <c r="R8" s="71">
        <v>60</v>
      </c>
      <c r="S8" s="71"/>
      <c r="T8" s="71"/>
      <c r="U8" s="71">
        <v>200</v>
      </c>
      <c r="V8" s="71"/>
      <c r="W8" s="71"/>
      <c r="X8" s="71">
        <v>130</v>
      </c>
      <c r="Y8" s="71"/>
      <c r="Z8" s="71"/>
      <c r="AA8" s="71">
        <v>80</v>
      </c>
      <c r="AB8" s="71"/>
      <c r="AC8" s="71"/>
      <c r="AD8" s="10" t="s">
        <v>17</v>
      </c>
      <c r="AE8" s="10"/>
      <c r="AF8" s="71">
        <v>180</v>
      </c>
      <c r="AG8" s="71"/>
      <c r="AH8" s="71"/>
      <c r="AI8" s="71">
        <v>38</v>
      </c>
      <c r="AJ8" s="71"/>
      <c r="AK8" s="71"/>
      <c r="AL8" s="71">
        <v>150</v>
      </c>
      <c r="AM8" s="71"/>
      <c r="AN8" s="71"/>
      <c r="AO8" s="71">
        <v>150</v>
      </c>
      <c r="AP8" s="71"/>
      <c r="AQ8" s="71"/>
      <c r="AR8" s="71">
        <v>30</v>
      </c>
      <c r="AS8" s="71"/>
      <c r="AT8" s="71"/>
      <c r="AU8" s="70"/>
    </row>
    <row r="9" spans="1:49" x14ac:dyDescent="0.25">
      <c r="A9" s="5" t="s">
        <v>275</v>
      </c>
      <c r="B9" s="11" t="s">
        <v>38</v>
      </c>
      <c r="C9" s="12"/>
      <c r="D9" s="12"/>
      <c r="E9" s="10"/>
      <c r="F9" s="12"/>
      <c r="G9" s="12"/>
      <c r="H9" s="10"/>
      <c r="I9" s="12"/>
      <c r="J9" s="12"/>
      <c r="K9" s="10"/>
      <c r="L9" s="12"/>
      <c r="M9" s="12"/>
      <c r="N9" s="10"/>
      <c r="O9" s="12">
        <v>100</v>
      </c>
      <c r="P9" s="12">
        <f>O9*B5/C5</f>
        <v>100</v>
      </c>
      <c r="Q9" s="10">
        <f>(O9*B5/1000)</f>
        <v>1</v>
      </c>
      <c r="R9" s="12"/>
      <c r="S9" s="12"/>
      <c r="T9" s="10"/>
      <c r="U9" s="12"/>
      <c r="V9" s="12"/>
      <c r="W9" s="10"/>
      <c r="X9" s="12"/>
      <c r="Y9" s="12"/>
      <c r="Z9" s="10"/>
      <c r="AA9" s="12"/>
      <c r="AB9" s="12"/>
      <c r="AC9" s="10"/>
      <c r="AD9" s="5" t="s">
        <v>275</v>
      </c>
      <c r="AE9" s="11" t="s">
        <v>38</v>
      </c>
      <c r="AF9" s="12"/>
      <c r="AG9" s="12"/>
      <c r="AH9" s="10"/>
      <c r="AI9" s="12"/>
      <c r="AJ9" s="12"/>
      <c r="AK9" s="10"/>
      <c r="AL9" s="12"/>
      <c r="AM9" s="12"/>
      <c r="AN9" s="10"/>
      <c r="AO9" s="12"/>
      <c r="AP9" s="12"/>
      <c r="AQ9" s="10"/>
      <c r="AR9" s="12"/>
      <c r="AS9" s="12"/>
      <c r="AT9" s="10"/>
      <c r="AU9" s="17">
        <f>E9+H9+K9+N9+Q9+T9+W9+Z9+AC9+AH9+AK9+AN9+AQ9+AT9</f>
        <v>1</v>
      </c>
      <c r="AW9" s="47">
        <f>C9+F9+I9+L9+O9+R9+U9+X9+AA9+AF9+AI9+AL9+AO9+AR9</f>
        <v>100</v>
      </c>
    </row>
    <row r="10" spans="1:49" x14ac:dyDescent="0.25">
      <c r="A10" s="5" t="s">
        <v>19</v>
      </c>
      <c r="B10" s="11" t="s">
        <v>38</v>
      </c>
      <c r="C10" s="12">
        <v>150</v>
      </c>
      <c r="D10" s="12">
        <f>C10*B5/C5</f>
        <v>150</v>
      </c>
      <c r="E10" s="10">
        <f>(C10*B5/1000)</f>
        <v>1.5</v>
      </c>
      <c r="F10" s="12">
        <v>106</v>
      </c>
      <c r="G10" s="12">
        <f>F10*B5/C5</f>
        <v>106</v>
      </c>
      <c r="H10" s="10">
        <f>(F10*B5/1000)</f>
        <v>1.06</v>
      </c>
      <c r="I10" s="12"/>
      <c r="J10" s="12"/>
      <c r="K10" s="10"/>
      <c r="L10" s="12"/>
      <c r="M10" s="12"/>
      <c r="N10" s="10"/>
      <c r="O10" s="12"/>
      <c r="P10" s="12"/>
      <c r="Q10" s="10"/>
      <c r="R10" s="12"/>
      <c r="S10" s="12"/>
      <c r="T10" s="10"/>
      <c r="U10" s="12"/>
      <c r="V10" s="12"/>
      <c r="W10" s="10"/>
      <c r="X10" s="12"/>
      <c r="Y10" s="12"/>
      <c r="Z10" s="10"/>
      <c r="AA10" s="12"/>
      <c r="AB10" s="12"/>
      <c r="AC10" s="10"/>
      <c r="AD10" s="5" t="s">
        <v>19</v>
      </c>
      <c r="AE10" s="11" t="s">
        <v>38</v>
      </c>
      <c r="AF10" s="12"/>
      <c r="AG10" s="12"/>
      <c r="AH10" s="10"/>
      <c r="AI10" s="12"/>
      <c r="AJ10" s="12"/>
      <c r="AK10" s="10"/>
      <c r="AL10" s="12">
        <v>57</v>
      </c>
      <c r="AM10" s="12">
        <f>AL10*B5/C5</f>
        <v>57</v>
      </c>
      <c r="AN10" s="10">
        <f>(AL10*B5/1000)</f>
        <v>0.56999999999999995</v>
      </c>
      <c r="AO10" s="12"/>
      <c r="AP10" s="12"/>
      <c r="AQ10" s="10"/>
      <c r="AR10" s="12"/>
      <c r="AS10" s="12"/>
      <c r="AT10" s="10"/>
      <c r="AU10" s="17">
        <f t="shared" ref="AU10:AU36" si="0">E10+H10+K10+N10+Q10+T10+W10+Z10+AC10+AH10+AK10+AN10+AQ10+AT10</f>
        <v>3.13</v>
      </c>
      <c r="AW10" s="47">
        <f t="shared" ref="AW10:AW36" si="1">C10+F10+I10+L10+O10+R10+U10+X10+AA10+AF10+AI10+AL10+AO10+AR10</f>
        <v>313</v>
      </c>
    </row>
    <row r="11" spans="1:49" x14ac:dyDescent="0.25">
      <c r="A11" s="5" t="s">
        <v>20</v>
      </c>
      <c r="B11" s="11" t="s">
        <v>39</v>
      </c>
      <c r="C11" s="12"/>
      <c r="D11" s="12"/>
      <c r="E11" s="10"/>
      <c r="F11" s="12"/>
      <c r="G11" s="12"/>
      <c r="H11" s="10"/>
      <c r="I11" s="12"/>
      <c r="J11" s="12"/>
      <c r="K11" s="10"/>
      <c r="L11" s="12"/>
      <c r="M11" s="12"/>
      <c r="N11" s="10"/>
      <c r="O11" s="12"/>
      <c r="P11" s="12"/>
      <c r="Q11" s="10"/>
      <c r="R11" s="12"/>
      <c r="S11" s="12"/>
      <c r="T11" s="10"/>
      <c r="U11" s="12">
        <v>1.45</v>
      </c>
      <c r="V11" s="12">
        <f>U11*B5/C5</f>
        <v>1.45</v>
      </c>
      <c r="W11" s="10">
        <f>(U11*B5/1000)/0.045</f>
        <v>0.32222222222222224</v>
      </c>
      <c r="X11" s="12"/>
      <c r="Y11" s="12"/>
      <c r="Z11" s="10"/>
      <c r="AA11" s="12"/>
      <c r="AB11" s="12"/>
      <c r="AC11" s="10"/>
      <c r="AD11" s="5" t="s">
        <v>20</v>
      </c>
      <c r="AE11" s="11" t="s">
        <v>39</v>
      </c>
      <c r="AF11" s="12"/>
      <c r="AG11" s="12"/>
      <c r="AH11" s="10"/>
      <c r="AI11" s="12"/>
      <c r="AJ11" s="12"/>
      <c r="AK11" s="10"/>
      <c r="AL11" s="12">
        <v>93</v>
      </c>
      <c r="AM11" s="12">
        <f>AL11*B5/C5</f>
        <v>93</v>
      </c>
      <c r="AN11" s="10">
        <f>(AL11*B5/1000)/0.045</f>
        <v>20.666666666666668</v>
      </c>
      <c r="AO11" s="12"/>
      <c r="AP11" s="12"/>
      <c r="AQ11" s="10"/>
      <c r="AR11" s="12"/>
      <c r="AS11" s="12"/>
      <c r="AT11" s="10"/>
      <c r="AU11" s="17">
        <f t="shared" si="0"/>
        <v>20.988888888888891</v>
      </c>
      <c r="AV11" t="s">
        <v>40</v>
      </c>
      <c r="AW11" s="47">
        <f t="shared" si="1"/>
        <v>94.45</v>
      </c>
    </row>
    <row r="12" spans="1:49" x14ac:dyDescent="0.25">
      <c r="A12" s="5" t="s">
        <v>276</v>
      </c>
      <c r="B12" s="11" t="s">
        <v>18</v>
      </c>
      <c r="C12" s="12">
        <v>24</v>
      </c>
      <c r="D12" s="12">
        <f>C12*B5/C5</f>
        <v>24</v>
      </c>
      <c r="E12" s="10">
        <f>(C12*B5/1000)</f>
        <v>0.24</v>
      </c>
      <c r="F12" s="12"/>
      <c r="G12" s="12"/>
      <c r="H12" s="10"/>
      <c r="I12" s="12"/>
      <c r="J12" s="12"/>
      <c r="K12" s="10"/>
      <c r="L12" s="12"/>
      <c r="M12" s="12"/>
      <c r="N12" s="10"/>
      <c r="O12" s="12"/>
      <c r="P12" s="12"/>
      <c r="Q12" s="10"/>
      <c r="R12" s="12"/>
      <c r="S12" s="12"/>
      <c r="T12" s="10"/>
      <c r="U12" s="12"/>
      <c r="V12" s="12"/>
      <c r="W12" s="10"/>
      <c r="X12" s="12"/>
      <c r="Y12" s="12"/>
      <c r="Z12" s="10"/>
      <c r="AA12" s="12"/>
      <c r="AB12" s="12"/>
      <c r="AC12" s="10"/>
      <c r="AD12" s="5" t="s">
        <v>276</v>
      </c>
      <c r="AE12" s="11" t="s">
        <v>18</v>
      </c>
      <c r="AF12" s="12"/>
      <c r="AG12" s="12"/>
      <c r="AH12" s="10"/>
      <c r="AI12" s="12"/>
      <c r="AJ12" s="12"/>
      <c r="AK12" s="10"/>
      <c r="AL12" s="12"/>
      <c r="AM12" s="12"/>
      <c r="AN12" s="10"/>
      <c r="AO12" s="12"/>
      <c r="AP12" s="12"/>
      <c r="AQ12" s="10"/>
      <c r="AR12" s="12"/>
      <c r="AS12" s="12"/>
      <c r="AT12" s="10"/>
      <c r="AU12" s="17">
        <f t="shared" si="0"/>
        <v>0.24</v>
      </c>
      <c r="AW12" s="47">
        <f t="shared" si="1"/>
        <v>24</v>
      </c>
    </row>
    <row r="13" spans="1:49" x14ac:dyDescent="0.25">
      <c r="A13" s="5" t="s">
        <v>21</v>
      </c>
      <c r="B13" s="11" t="s">
        <v>18</v>
      </c>
      <c r="C13" s="12">
        <v>3</v>
      </c>
      <c r="D13" s="12">
        <f>C13*B5/C5</f>
        <v>3</v>
      </c>
      <c r="E13" s="10">
        <f>(C13*B5/1000)</f>
        <v>0.03</v>
      </c>
      <c r="F13" s="12"/>
      <c r="G13" s="12"/>
      <c r="H13" s="10"/>
      <c r="I13" s="12">
        <v>5</v>
      </c>
      <c r="J13" s="12">
        <f>I13*B5/C5</f>
        <v>5</v>
      </c>
      <c r="K13" s="10">
        <f>(I13*B5/1000)</f>
        <v>0.05</v>
      </c>
      <c r="L13" s="12"/>
      <c r="M13" s="12"/>
      <c r="N13" s="10"/>
      <c r="O13" s="12"/>
      <c r="P13" s="12"/>
      <c r="Q13" s="10"/>
      <c r="R13" s="12"/>
      <c r="S13" s="12"/>
      <c r="T13" s="10"/>
      <c r="U13" s="12"/>
      <c r="V13" s="12"/>
      <c r="W13" s="10"/>
      <c r="X13" s="12">
        <v>3.9</v>
      </c>
      <c r="Y13" s="12">
        <f>X13*B5/C5</f>
        <v>3.9</v>
      </c>
      <c r="Z13" s="10">
        <f>(X13*B5/1000)</f>
        <v>3.9E-2</v>
      </c>
      <c r="AA13" s="12">
        <v>5</v>
      </c>
      <c r="AB13" s="12">
        <f>AA13*B5/C5</f>
        <v>5</v>
      </c>
      <c r="AC13" s="10">
        <f>(AA13*B5/1000)</f>
        <v>0.05</v>
      </c>
      <c r="AD13" s="5" t="s">
        <v>21</v>
      </c>
      <c r="AE13" s="11" t="s">
        <v>18</v>
      </c>
      <c r="AF13" s="12"/>
      <c r="AG13" s="12"/>
      <c r="AH13" s="10"/>
      <c r="AI13" s="12"/>
      <c r="AJ13" s="12"/>
      <c r="AK13" s="10"/>
      <c r="AL13" s="12">
        <v>4.5</v>
      </c>
      <c r="AM13" s="12">
        <f>AL13*B5/C5</f>
        <v>4.5</v>
      </c>
      <c r="AN13" s="10">
        <f>(AL13*B5/1000)</f>
        <v>4.4999999999999998E-2</v>
      </c>
      <c r="AO13" s="12"/>
      <c r="AP13" s="12"/>
      <c r="AQ13" s="10"/>
      <c r="AR13" s="12"/>
      <c r="AS13" s="12"/>
      <c r="AT13" s="10"/>
      <c r="AU13" s="17">
        <f t="shared" si="0"/>
        <v>0.21399999999999997</v>
      </c>
      <c r="AW13" s="47">
        <f t="shared" si="1"/>
        <v>21.4</v>
      </c>
    </row>
    <row r="14" spans="1:49" x14ac:dyDescent="0.25">
      <c r="A14" s="5" t="s">
        <v>23</v>
      </c>
      <c r="B14" s="11" t="s">
        <v>18</v>
      </c>
      <c r="C14" s="12">
        <v>4</v>
      </c>
      <c r="D14" s="12">
        <f>C14*B5/C5</f>
        <v>4</v>
      </c>
      <c r="E14" s="10">
        <f>(C14*B5/1000)</f>
        <v>0.04</v>
      </c>
      <c r="F14" s="12">
        <v>10</v>
      </c>
      <c r="G14" s="12">
        <f>F14*B5/C5</f>
        <v>10</v>
      </c>
      <c r="H14" s="10">
        <f>(F14*B5/1000)</f>
        <v>0.1</v>
      </c>
      <c r="I14" s="12"/>
      <c r="J14" s="12"/>
      <c r="K14" s="10"/>
      <c r="L14" s="12"/>
      <c r="M14" s="12"/>
      <c r="N14" s="10"/>
      <c r="O14" s="12">
        <v>3</v>
      </c>
      <c r="P14" s="12">
        <f>O14*B5/C5</f>
        <v>3</v>
      </c>
      <c r="Q14" s="10">
        <f>(O14*B5/1000)</f>
        <v>0.03</v>
      </c>
      <c r="R14" s="12"/>
      <c r="S14" s="12"/>
      <c r="T14" s="10"/>
      <c r="U14" s="12"/>
      <c r="V14" s="12"/>
      <c r="W14" s="10"/>
      <c r="X14" s="12"/>
      <c r="Y14" s="12"/>
      <c r="Z14" s="10"/>
      <c r="AA14" s="12"/>
      <c r="AB14" s="12"/>
      <c r="AC14" s="10"/>
      <c r="AD14" s="5" t="s">
        <v>23</v>
      </c>
      <c r="AE14" s="11" t="s">
        <v>18</v>
      </c>
      <c r="AF14" s="12">
        <v>10.8</v>
      </c>
      <c r="AG14" s="12">
        <f>AF14*B5/C5</f>
        <v>10.8</v>
      </c>
      <c r="AH14" s="10">
        <f>(AF14*B5/1000)</f>
        <v>0.108</v>
      </c>
      <c r="AI14" s="12"/>
      <c r="AJ14" s="12"/>
      <c r="AK14" s="10"/>
      <c r="AL14" s="12"/>
      <c r="AM14" s="12"/>
      <c r="AN14" s="10"/>
      <c r="AO14" s="12">
        <v>6</v>
      </c>
      <c r="AP14" s="12">
        <f>AO14*B5/C5</f>
        <v>6</v>
      </c>
      <c r="AQ14" s="10">
        <f>(AO14*B5/1000)</f>
        <v>0.06</v>
      </c>
      <c r="AR14" s="12"/>
      <c r="AS14" s="12"/>
      <c r="AT14" s="10"/>
      <c r="AU14" s="17">
        <f t="shared" si="0"/>
        <v>0.33800000000000002</v>
      </c>
      <c r="AW14" s="47">
        <f t="shared" si="1"/>
        <v>33.799999999999997</v>
      </c>
    </row>
    <row r="15" spans="1:49" x14ac:dyDescent="0.25">
      <c r="A15" s="5" t="s">
        <v>258</v>
      </c>
      <c r="B15" s="11" t="s">
        <v>18</v>
      </c>
      <c r="C15" s="12"/>
      <c r="D15" s="12"/>
      <c r="E15" s="10"/>
      <c r="F15" s="12"/>
      <c r="G15" s="12"/>
      <c r="H15" s="10"/>
      <c r="I15" s="12"/>
      <c r="J15" s="12"/>
      <c r="K15" s="10"/>
      <c r="L15" s="12"/>
      <c r="M15" s="12"/>
      <c r="N15" s="10"/>
      <c r="O15" s="12"/>
      <c r="P15" s="12"/>
      <c r="Q15" s="10"/>
      <c r="R15" s="12">
        <v>2.4</v>
      </c>
      <c r="S15" s="12">
        <f>R15*B5/C5</f>
        <v>2.4</v>
      </c>
      <c r="T15" s="10">
        <f>(R15*B5/1000)</f>
        <v>2.4E-2</v>
      </c>
      <c r="U15" s="12">
        <v>1.8</v>
      </c>
      <c r="V15" s="12">
        <f>U15*B5/C5</f>
        <v>1.8</v>
      </c>
      <c r="W15" s="10">
        <f>(U15*B5/1000)</f>
        <v>1.7999999999999999E-2</v>
      </c>
      <c r="X15" s="12"/>
      <c r="Y15" s="12"/>
      <c r="Z15" s="10"/>
      <c r="AA15" s="12"/>
      <c r="AB15" s="12"/>
      <c r="AC15" s="10"/>
      <c r="AD15" s="5" t="s">
        <v>22</v>
      </c>
      <c r="AE15" s="11" t="s">
        <v>18</v>
      </c>
      <c r="AF15" s="12"/>
      <c r="AG15" s="12"/>
      <c r="AH15" s="10"/>
      <c r="AI15" s="12"/>
      <c r="AJ15" s="12"/>
      <c r="AK15" s="10"/>
      <c r="AL15" s="12"/>
      <c r="AM15" s="12"/>
      <c r="AN15" s="10"/>
      <c r="AO15" s="12"/>
      <c r="AP15" s="12"/>
      <c r="AQ15" s="10"/>
      <c r="AR15" s="12"/>
      <c r="AS15" s="12"/>
      <c r="AT15" s="10"/>
      <c r="AU15" s="17">
        <f t="shared" si="0"/>
        <v>4.1999999999999996E-2</v>
      </c>
      <c r="AW15" s="47">
        <f t="shared" si="1"/>
        <v>4.2</v>
      </c>
    </row>
    <row r="16" spans="1:49" x14ac:dyDescent="0.25">
      <c r="A16" s="5" t="s">
        <v>267</v>
      </c>
      <c r="B16" s="11" t="s">
        <v>18</v>
      </c>
      <c r="C16" s="12"/>
      <c r="D16" s="12"/>
      <c r="E16" s="10"/>
      <c r="F16" s="12">
        <v>2.25</v>
      </c>
      <c r="G16" s="12">
        <f>F16*B5/C5</f>
        <v>2.25</v>
      </c>
      <c r="H16" s="10">
        <f>(F16*B5/1000)</f>
        <v>2.2499999999999999E-2</v>
      </c>
      <c r="I16" s="12"/>
      <c r="J16" s="12"/>
      <c r="K16" s="10"/>
      <c r="L16" s="12"/>
      <c r="M16" s="12"/>
      <c r="N16" s="10"/>
      <c r="O16" s="12"/>
      <c r="P16" s="12"/>
      <c r="Q16" s="10"/>
      <c r="R16" s="12"/>
      <c r="S16" s="12"/>
      <c r="T16" s="10"/>
      <c r="U16" s="12"/>
      <c r="V16" s="12"/>
      <c r="W16" s="10"/>
      <c r="X16" s="12"/>
      <c r="Y16" s="12"/>
      <c r="Z16" s="10"/>
      <c r="AA16" s="12"/>
      <c r="AB16" s="12"/>
      <c r="AC16" s="10"/>
      <c r="AD16" s="5" t="s">
        <v>267</v>
      </c>
      <c r="AE16" s="11" t="s">
        <v>18</v>
      </c>
      <c r="AF16" s="12"/>
      <c r="AG16" s="12"/>
      <c r="AH16" s="10"/>
      <c r="AI16" s="12"/>
      <c r="AJ16" s="12"/>
      <c r="AK16" s="10"/>
      <c r="AL16" s="12"/>
      <c r="AM16" s="12"/>
      <c r="AN16" s="10"/>
      <c r="AO16" s="12"/>
      <c r="AP16" s="12"/>
      <c r="AQ16" s="10"/>
      <c r="AR16" s="12"/>
      <c r="AS16" s="12"/>
      <c r="AT16" s="10"/>
      <c r="AU16" s="17">
        <f t="shared" si="0"/>
        <v>2.2499999999999999E-2</v>
      </c>
      <c r="AW16" s="47">
        <f t="shared" si="1"/>
        <v>2.25</v>
      </c>
    </row>
    <row r="17" spans="1:49" x14ac:dyDescent="0.25">
      <c r="A17" s="5" t="s">
        <v>51</v>
      </c>
      <c r="B17" s="11" t="s">
        <v>18</v>
      </c>
      <c r="C17" s="12"/>
      <c r="D17" s="12"/>
      <c r="E17" s="10"/>
      <c r="F17" s="12"/>
      <c r="G17" s="12"/>
      <c r="H17" s="10"/>
      <c r="I17" s="12">
        <v>10</v>
      </c>
      <c r="J17" s="12">
        <f>I17*B5/C5</f>
        <v>10</v>
      </c>
      <c r="K17" s="10">
        <f>(I17*B5/1000)</f>
        <v>0.1</v>
      </c>
      <c r="L17" s="12"/>
      <c r="M17" s="12"/>
      <c r="N17" s="10"/>
      <c r="O17" s="12"/>
      <c r="P17" s="12"/>
      <c r="Q17" s="10"/>
      <c r="R17" s="12"/>
      <c r="S17" s="12"/>
      <c r="T17" s="10"/>
      <c r="U17" s="12"/>
      <c r="V17" s="12"/>
      <c r="W17" s="10"/>
      <c r="X17" s="12"/>
      <c r="Y17" s="12"/>
      <c r="Z17" s="10"/>
      <c r="AA17" s="12"/>
      <c r="AB17" s="12"/>
      <c r="AC17" s="10"/>
      <c r="AD17" s="5" t="s">
        <v>51</v>
      </c>
      <c r="AE17" s="11" t="s">
        <v>18</v>
      </c>
      <c r="AF17" s="12"/>
      <c r="AG17" s="12"/>
      <c r="AH17" s="10"/>
      <c r="AI17" s="12"/>
      <c r="AJ17" s="12"/>
      <c r="AK17" s="10"/>
      <c r="AL17" s="12"/>
      <c r="AM17" s="12"/>
      <c r="AN17" s="10"/>
      <c r="AO17" s="12"/>
      <c r="AP17" s="12"/>
      <c r="AQ17" s="10"/>
      <c r="AR17" s="12"/>
      <c r="AS17" s="12"/>
      <c r="AT17" s="10"/>
      <c r="AU17" s="17">
        <f t="shared" si="0"/>
        <v>0.1</v>
      </c>
      <c r="AW17" s="47">
        <f t="shared" si="1"/>
        <v>10</v>
      </c>
    </row>
    <row r="18" spans="1:49" x14ac:dyDescent="0.25">
      <c r="A18" s="5" t="s">
        <v>257</v>
      </c>
      <c r="B18" s="11" t="s">
        <v>39</v>
      </c>
      <c r="C18" s="12"/>
      <c r="D18" s="12"/>
      <c r="E18" s="10"/>
      <c r="F18" s="12"/>
      <c r="G18" s="12"/>
      <c r="H18" s="10"/>
      <c r="I18" s="12">
        <v>35</v>
      </c>
      <c r="J18" s="12">
        <f>I18*B5/C5</f>
        <v>35</v>
      </c>
      <c r="K18" s="10">
        <f>(I18*B5/1000)/0.3</f>
        <v>1.1666666666666667</v>
      </c>
      <c r="L18" s="12"/>
      <c r="M18" s="12"/>
      <c r="N18" s="10"/>
      <c r="O18" s="12"/>
      <c r="P18" s="12"/>
      <c r="Q18" s="10"/>
      <c r="R18" s="12"/>
      <c r="S18" s="12"/>
      <c r="T18" s="10"/>
      <c r="U18" s="12"/>
      <c r="V18" s="12"/>
      <c r="W18" s="10"/>
      <c r="X18" s="12"/>
      <c r="Y18" s="12"/>
      <c r="Z18" s="10"/>
      <c r="AA18" s="12"/>
      <c r="AB18" s="12"/>
      <c r="AC18" s="10"/>
      <c r="AD18" s="5" t="s">
        <v>257</v>
      </c>
      <c r="AE18" s="11" t="s">
        <v>39</v>
      </c>
      <c r="AF18" s="12"/>
      <c r="AG18" s="12"/>
      <c r="AH18" s="10"/>
      <c r="AI18" s="12"/>
      <c r="AJ18" s="12"/>
      <c r="AK18" s="10"/>
      <c r="AL18" s="12"/>
      <c r="AM18" s="12"/>
      <c r="AN18" s="10"/>
      <c r="AO18" s="12"/>
      <c r="AP18" s="12"/>
      <c r="AQ18" s="10"/>
      <c r="AR18" s="12">
        <v>30</v>
      </c>
      <c r="AS18" s="12">
        <f>AR18*B5/C5</f>
        <v>30</v>
      </c>
      <c r="AT18" s="10">
        <f>(AR18*B5/1000)/0.3</f>
        <v>1</v>
      </c>
      <c r="AU18" s="17">
        <f t="shared" si="0"/>
        <v>2.166666666666667</v>
      </c>
      <c r="AV18" t="s">
        <v>41</v>
      </c>
      <c r="AW18" s="47">
        <f t="shared" si="1"/>
        <v>65</v>
      </c>
    </row>
    <row r="19" spans="1:49" x14ac:dyDescent="0.25">
      <c r="A19" s="5" t="s">
        <v>26</v>
      </c>
      <c r="B19" s="11" t="s">
        <v>39</v>
      </c>
      <c r="C19" s="12"/>
      <c r="D19" s="12"/>
      <c r="E19" s="10"/>
      <c r="F19" s="12"/>
      <c r="G19" s="12"/>
      <c r="H19" s="10"/>
      <c r="I19" s="12"/>
      <c r="J19" s="12"/>
      <c r="K19" s="10"/>
      <c r="L19" s="12"/>
      <c r="M19" s="12"/>
      <c r="N19" s="10"/>
      <c r="O19" s="12"/>
      <c r="P19" s="12"/>
      <c r="Q19" s="10"/>
      <c r="R19" s="12"/>
      <c r="S19" s="12"/>
      <c r="T19" s="10"/>
      <c r="U19" s="12"/>
      <c r="V19" s="12"/>
      <c r="W19" s="10"/>
      <c r="X19" s="12"/>
      <c r="Y19" s="12"/>
      <c r="Z19" s="10"/>
      <c r="AA19" s="12"/>
      <c r="AB19" s="12"/>
      <c r="AC19" s="10"/>
      <c r="AD19" s="5" t="s">
        <v>26</v>
      </c>
      <c r="AE19" s="11" t="s">
        <v>39</v>
      </c>
      <c r="AF19" s="12"/>
      <c r="AG19" s="12"/>
      <c r="AH19" s="10"/>
      <c r="AI19" s="12">
        <v>38</v>
      </c>
      <c r="AJ19" s="12">
        <f>AI19*B5/C5</f>
        <v>38</v>
      </c>
      <c r="AK19" s="10">
        <f>(AI19*B5/1000)/0.6</f>
        <v>0.63333333333333341</v>
      </c>
      <c r="AL19" s="12"/>
      <c r="AM19" s="12"/>
      <c r="AN19" s="10"/>
      <c r="AO19" s="12"/>
      <c r="AP19" s="12"/>
      <c r="AQ19" s="10"/>
      <c r="AR19" s="12"/>
      <c r="AS19" s="12"/>
      <c r="AT19" s="10"/>
      <c r="AU19" s="17">
        <f t="shared" si="0"/>
        <v>0.63333333333333341</v>
      </c>
      <c r="AV19" t="s">
        <v>42</v>
      </c>
      <c r="AW19" s="47">
        <f t="shared" si="1"/>
        <v>38</v>
      </c>
    </row>
    <row r="20" spans="1:49" x14ac:dyDescent="0.25">
      <c r="A20" s="5" t="s">
        <v>29</v>
      </c>
      <c r="B20" s="11" t="s">
        <v>18</v>
      </c>
      <c r="C20" s="12"/>
      <c r="D20" s="12"/>
      <c r="E20" s="10"/>
      <c r="F20" s="12"/>
      <c r="G20" s="12"/>
      <c r="H20" s="10"/>
      <c r="I20" s="12"/>
      <c r="J20" s="12"/>
      <c r="K20" s="10"/>
      <c r="L20" s="12"/>
      <c r="M20" s="12"/>
      <c r="N20" s="10"/>
      <c r="O20" s="12"/>
      <c r="P20" s="12"/>
      <c r="Q20" s="10"/>
      <c r="R20" s="12"/>
      <c r="S20" s="12"/>
      <c r="T20" s="10"/>
      <c r="U20" s="12">
        <v>80</v>
      </c>
      <c r="V20" s="12">
        <f>U20*B5/C5</f>
        <v>80</v>
      </c>
      <c r="W20" s="10">
        <f>(U20*B5/1000)</f>
        <v>0.8</v>
      </c>
      <c r="X20" s="12"/>
      <c r="Y20" s="12"/>
      <c r="Z20" s="10"/>
      <c r="AA20" s="12"/>
      <c r="AB20" s="12"/>
      <c r="AC20" s="10"/>
      <c r="AD20" s="5" t="s">
        <v>29</v>
      </c>
      <c r="AE20" s="11" t="s">
        <v>18</v>
      </c>
      <c r="AF20" s="12"/>
      <c r="AG20" s="12"/>
      <c r="AH20" s="10"/>
      <c r="AI20" s="12"/>
      <c r="AJ20" s="12"/>
      <c r="AK20" s="10"/>
      <c r="AL20" s="16"/>
      <c r="AM20" s="12"/>
      <c r="AN20" s="10"/>
      <c r="AO20" s="12"/>
      <c r="AP20" s="12"/>
      <c r="AQ20" s="10"/>
      <c r="AR20" s="12"/>
      <c r="AS20" s="12"/>
      <c r="AT20" s="10"/>
      <c r="AU20" s="17">
        <f t="shared" si="0"/>
        <v>0.8</v>
      </c>
      <c r="AW20" s="47">
        <f t="shared" si="1"/>
        <v>80</v>
      </c>
    </row>
    <row r="21" spans="1:49" x14ac:dyDescent="0.25">
      <c r="A21" s="5" t="s">
        <v>259</v>
      </c>
      <c r="B21" s="11" t="s">
        <v>39</v>
      </c>
      <c r="C21" s="12"/>
      <c r="D21" s="12"/>
      <c r="E21" s="10"/>
      <c r="F21" s="12"/>
      <c r="G21" s="12"/>
      <c r="H21" s="10"/>
      <c r="I21" s="12"/>
      <c r="J21" s="12"/>
      <c r="K21" s="10"/>
      <c r="L21" s="12"/>
      <c r="M21" s="12"/>
      <c r="N21" s="10"/>
      <c r="O21" s="12"/>
      <c r="P21" s="12"/>
      <c r="Q21" s="10"/>
      <c r="R21" s="12">
        <v>23.1</v>
      </c>
      <c r="S21" s="12">
        <f>R21*B5/C5</f>
        <v>23.1</v>
      </c>
      <c r="T21" s="10">
        <f>(R21*B5/1000)/0.4</f>
        <v>0.57750000000000001</v>
      </c>
      <c r="U21" s="12"/>
      <c r="V21" s="12"/>
      <c r="W21" s="10"/>
      <c r="X21" s="12"/>
      <c r="Y21" s="12"/>
      <c r="Z21" s="10"/>
      <c r="AA21" s="12"/>
      <c r="AB21" s="12"/>
      <c r="AC21" s="10"/>
      <c r="AD21" s="5" t="s">
        <v>259</v>
      </c>
      <c r="AE21" s="11" t="s">
        <v>39</v>
      </c>
      <c r="AF21" s="12"/>
      <c r="AG21" s="12"/>
      <c r="AH21" s="10"/>
      <c r="AI21" s="12"/>
      <c r="AJ21" s="12"/>
      <c r="AK21" s="10"/>
      <c r="AL21" s="16"/>
      <c r="AM21" s="12"/>
      <c r="AN21" s="10"/>
      <c r="AO21" s="12"/>
      <c r="AP21" s="12"/>
      <c r="AQ21" s="10"/>
      <c r="AR21" s="12"/>
      <c r="AS21" s="12"/>
      <c r="AT21" s="10"/>
      <c r="AU21" s="17">
        <f t="shared" si="0"/>
        <v>0.57750000000000001</v>
      </c>
      <c r="AV21" t="s">
        <v>43</v>
      </c>
      <c r="AW21" s="47">
        <f t="shared" si="1"/>
        <v>23.1</v>
      </c>
    </row>
    <row r="22" spans="1:49" x14ac:dyDescent="0.25">
      <c r="A22" s="5" t="s">
        <v>85</v>
      </c>
      <c r="B22" s="11" t="s">
        <v>18</v>
      </c>
      <c r="C22" s="12"/>
      <c r="D22" s="12"/>
      <c r="E22" s="10"/>
      <c r="F22" s="12"/>
      <c r="G22" s="12"/>
      <c r="H22" s="10"/>
      <c r="I22" s="12"/>
      <c r="J22" s="12"/>
      <c r="K22" s="10"/>
      <c r="L22" s="12"/>
      <c r="M22" s="12"/>
      <c r="N22" s="10"/>
      <c r="O22" s="12"/>
      <c r="P22" s="12"/>
      <c r="Q22" s="10"/>
      <c r="R22" s="12">
        <v>53.7</v>
      </c>
      <c r="S22" s="12">
        <f>R22*B5/C5</f>
        <v>53.7</v>
      </c>
      <c r="T22" s="10">
        <f>(R22*B5/1000)</f>
        <v>0.53700000000000003</v>
      </c>
      <c r="U22" s="12"/>
      <c r="V22" s="12"/>
      <c r="W22" s="10"/>
      <c r="X22" s="12"/>
      <c r="Y22" s="12"/>
      <c r="Z22" s="10"/>
      <c r="AA22" s="12"/>
      <c r="AB22" s="12"/>
      <c r="AC22" s="10"/>
      <c r="AD22" s="5" t="s">
        <v>85</v>
      </c>
      <c r="AE22" s="11" t="s">
        <v>18</v>
      </c>
      <c r="AF22" s="12"/>
      <c r="AG22" s="12"/>
      <c r="AH22" s="10"/>
      <c r="AI22" s="12"/>
      <c r="AJ22" s="12"/>
      <c r="AK22" s="10"/>
      <c r="AL22" s="16"/>
      <c r="AM22" s="12"/>
      <c r="AN22" s="10"/>
      <c r="AO22" s="12"/>
      <c r="AP22" s="12"/>
      <c r="AQ22" s="10"/>
      <c r="AR22" s="12"/>
      <c r="AS22" s="12"/>
      <c r="AT22" s="10"/>
      <c r="AU22" s="17">
        <f t="shared" si="0"/>
        <v>0.53700000000000003</v>
      </c>
      <c r="AW22" s="47">
        <f t="shared" si="1"/>
        <v>53.7</v>
      </c>
    </row>
    <row r="23" spans="1:49" x14ac:dyDescent="0.25">
      <c r="A23" s="5" t="s">
        <v>262</v>
      </c>
      <c r="B23" s="11" t="s">
        <v>18</v>
      </c>
      <c r="C23" s="12"/>
      <c r="D23" s="12"/>
      <c r="E23" s="10"/>
      <c r="F23" s="12"/>
      <c r="G23" s="12"/>
      <c r="H23" s="10"/>
      <c r="I23" s="12"/>
      <c r="J23" s="12"/>
      <c r="K23" s="10"/>
      <c r="L23" s="12"/>
      <c r="M23" s="12"/>
      <c r="N23" s="10"/>
      <c r="O23" s="12"/>
      <c r="P23" s="12"/>
      <c r="Q23" s="10"/>
      <c r="R23" s="12">
        <v>3.6</v>
      </c>
      <c r="S23" s="12">
        <f>R23*B5/C5</f>
        <v>3.6</v>
      </c>
      <c r="T23" s="10">
        <f>(R23*B5/1000)</f>
        <v>3.5999999999999997E-2</v>
      </c>
      <c r="U23" s="12">
        <v>10.8</v>
      </c>
      <c r="V23" s="12">
        <f>U23*B5/C5</f>
        <v>10.8</v>
      </c>
      <c r="W23" s="10">
        <f>(U23*B5/1000)</f>
        <v>0.108</v>
      </c>
      <c r="X23" s="12"/>
      <c r="Y23" s="12"/>
      <c r="Z23" s="10"/>
      <c r="AA23" s="12">
        <v>6.2</v>
      </c>
      <c r="AB23" s="12">
        <f>AA23*B5/C5</f>
        <v>6.2</v>
      </c>
      <c r="AC23" s="10">
        <f>(AA23*B5/1000)</f>
        <v>6.2E-2</v>
      </c>
      <c r="AD23" s="5" t="s">
        <v>262</v>
      </c>
      <c r="AE23" s="11" t="s">
        <v>18</v>
      </c>
      <c r="AF23" s="12"/>
      <c r="AG23" s="12"/>
      <c r="AH23" s="10"/>
      <c r="AI23" s="12"/>
      <c r="AJ23" s="12"/>
      <c r="AK23" s="10"/>
      <c r="AL23" s="12"/>
      <c r="AM23" s="12"/>
      <c r="AN23" s="10"/>
      <c r="AO23" s="12"/>
      <c r="AP23" s="12"/>
      <c r="AQ23" s="10"/>
      <c r="AR23" s="12"/>
      <c r="AS23" s="12"/>
      <c r="AT23" s="10"/>
      <c r="AU23" s="17">
        <f t="shared" si="0"/>
        <v>0.20599999999999999</v>
      </c>
      <c r="AW23" s="47">
        <f t="shared" si="1"/>
        <v>20.6</v>
      </c>
    </row>
    <row r="24" spans="1:49" x14ac:dyDescent="0.25">
      <c r="A24" s="5" t="s">
        <v>30</v>
      </c>
      <c r="B24" s="11" t="s">
        <v>18</v>
      </c>
      <c r="C24" s="12"/>
      <c r="D24" s="12"/>
      <c r="E24" s="10"/>
      <c r="F24" s="12"/>
      <c r="G24" s="12"/>
      <c r="H24" s="10"/>
      <c r="I24" s="12"/>
      <c r="J24" s="12"/>
      <c r="K24" s="10"/>
      <c r="L24" s="12"/>
      <c r="M24" s="12"/>
      <c r="N24" s="10"/>
      <c r="O24" s="12"/>
      <c r="P24" s="12"/>
      <c r="Q24" s="10"/>
      <c r="R24" s="12"/>
      <c r="S24" s="12"/>
      <c r="T24" s="10"/>
      <c r="U24" s="12">
        <v>9.6999999999999993</v>
      </c>
      <c r="V24" s="12">
        <f>U24*B5/C5</f>
        <v>9.6999999999999993</v>
      </c>
      <c r="W24" s="10">
        <f>(U24*B5/1000)</f>
        <v>9.7000000000000003E-2</v>
      </c>
      <c r="X24" s="12"/>
      <c r="Y24" s="12"/>
      <c r="Z24" s="10"/>
      <c r="AA24" s="12">
        <v>6.6</v>
      </c>
      <c r="AB24" s="12">
        <f>AA24*B5/C5</f>
        <v>6.6</v>
      </c>
      <c r="AC24" s="10">
        <f>(AA24*B5/1000)</f>
        <v>6.6000000000000003E-2</v>
      </c>
      <c r="AD24" s="5" t="s">
        <v>30</v>
      </c>
      <c r="AE24" s="11" t="s">
        <v>18</v>
      </c>
      <c r="AF24" s="12"/>
      <c r="AG24" s="12"/>
      <c r="AH24" s="10"/>
      <c r="AI24" s="12"/>
      <c r="AJ24" s="12"/>
      <c r="AK24" s="10"/>
      <c r="AL24" s="12"/>
      <c r="AM24" s="12"/>
      <c r="AN24" s="10"/>
      <c r="AO24" s="12"/>
      <c r="AP24" s="12"/>
      <c r="AQ24" s="10"/>
      <c r="AR24" s="12"/>
      <c r="AS24" s="12"/>
      <c r="AT24" s="10"/>
      <c r="AU24" s="17">
        <f t="shared" si="0"/>
        <v>0.16300000000000001</v>
      </c>
      <c r="AW24" s="47">
        <f t="shared" si="1"/>
        <v>16.299999999999997</v>
      </c>
    </row>
    <row r="25" spans="1:49" x14ac:dyDescent="0.25">
      <c r="A25" s="5" t="s">
        <v>274</v>
      </c>
      <c r="B25" s="11" t="s">
        <v>18</v>
      </c>
      <c r="C25" s="12"/>
      <c r="D25" s="12"/>
      <c r="E25" s="10"/>
      <c r="F25" s="12"/>
      <c r="G25" s="12"/>
      <c r="H25" s="10"/>
      <c r="I25" s="12"/>
      <c r="J25" s="12"/>
      <c r="K25" s="10"/>
      <c r="L25" s="12"/>
      <c r="M25" s="12"/>
      <c r="N25" s="10"/>
      <c r="O25" s="12"/>
      <c r="P25" s="12"/>
      <c r="Q25" s="10"/>
      <c r="R25" s="12"/>
      <c r="S25" s="12"/>
      <c r="T25" s="10"/>
      <c r="U25" s="12">
        <v>1.8</v>
      </c>
      <c r="V25" s="12">
        <f>U25*B5/C5</f>
        <v>1.8</v>
      </c>
      <c r="W25" s="10">
        <f>(U25*B5/1000)</f>
        <v>1.7999999999999999E-2</v>
      </c>
      <c r="X25" s="12"/>
      <c r="Y25" s="12"/>
      <c r="Z25" s="10"/>
      <c r="AA25" s="12">
        <v>6.2</v>
      </c>
      <c r="AB25" s="12">
        <f>AA25*B5/C5</f>
        <v>6.2</v>
      </c>
      <c r="AC25" s="10">
        <f>(AA25*B5/1000)</f>
        <v>6.2E-2</v>
      </c>
      <c r="AD25" s="5" t="s">
        <v>274</v>
      </c>
      <c r="AE25" s="11" t="s">
        <v>18</v>
      </c>
      <c r="AF25" s="12"/>
      <c r="AG25" s="12"/>
      <c r="AH25" s="10"/>
      <c r="AI25" s="12"/>
      <c r="AJ25" s="12"/>
      <c r="AK25" s="10"/>
      <c r="AL25" s="12"/>
      <c r="AM25" s="12"/>
      <c r="AN25" s="10"/>
      <c r="AO25" s="12"/>
      <c r="AP25" s="12"/>
      <c r="AQ25" s="10"/>
      <c r="AR25" s="12"/>
      <c r="AS25" s="12"/>
      <c r="AT25" s="10"/>
      <c r="AU25" s="17">
        <f t="shared" si="0"/>
        <v>0.08</v>
      </c>
      <c r="AW25" s="47">
        <f t="shared" si="1"/>
        <v>8</v>
      </c>
    </row>
    <row r="26" spans="1:49" x14ac:dyDescent="0.25">
      <c r="A26" s="5" t="s">
        <v>255</v>
      </c>
      <c r="B26" s="11" t="s">
        <v>18</v>
      </c>
      <c r="C26" s="12"/>
      <c r="D26" s="12"/>
      <c r="E26" s="10"/>
      <c r="F26" s="12"/>
      <c r="G26" s="12"/>
      <c r="H26" s="10"/>
      <c r="I26" s="12"/>
      <c r="J26" s="12"/>
      <c r="K26" s="10"/>
      <c r="L26" s="12"/>
      <c r="M26" s="12"/>
      <c r="N26" s="10"/>
      <c r="O26" s="12"/>
      <c r="P26" s="12"/>
      <c r="Q26" s="10"/>
      <c r="R26" s="12"/>
      <c r="S26" s="12"/>
      <c r="T26" s="10"/>
      <c r="U26" s="12"/>
      <c r="V26" s="12"/>
      <c r="W26" s="10"/>
      <c r="X26" s="12">
        <v>59</v>
      </c>
      <c r="Y26" s="12">
        <f>X26*B5/C5</f>
        <v>59</v>
      </c>
      <c r="Z26" s="10">
        <f>(X26*B5/1000)</f>
        <v>0.59</v>
      </c>
      <c r="AA26" s="12"/>
      <c r="AB26" s="12"/>
      <c r="AC26" s="10"/>
      <c r="AD26" s="5" t="s">
        <v>255</v>
      </c>
      <c r="AE26" s="11" t="s">
        <v>18</v>
      </c>
      <c r="AF26" s="12"/>
      <c r="AG26" s="12"/>
      <c r="AH26" s="10"/>
      <c r="AI26" s="12"/>
      <c r="AJ26" s="12"/>
      <c r="AK26" s="10"/>
      <c r="AL26" s="12"/>
      <c r="AM26" s="12"/>
      <c r="AN26" s="10"/>
      <c r="AO26" s="12"/>
      <c r="AP26" s="12"/>
      <c r="AQ26" s="10"/>
      <c r="AR26" s="12"/>
      <c r="AS26" s="12"/>
      <c r="AT26" s="10"/>
      <c r="AU26" s="17">
        <f t="shared" si="0"/>
        <v>0.59</v>
      </c>
      <c r="AW26" s="47">
        <f t="shared" si="1"/>
        <v>59</v>
      </c>
    </row>
    <row r="27" spans="1:49" x14ac:dyDescent="0.25">
      <c r="A27" s="5" t="s">
        <v>277</v>
      </c>
      <c r="B27" s="11" t="s">
        <v>18</v>
      </c>
      <c r="C27" s="12"/>
      <c r="D27" s="12"/>
      <c r="E27" s="10"/>
      <c r="F27" s="12"/>
      <c r="G27" s="12"/>
      <c r="H27" s="10"/>
      <c r="I27" s="12"/>
      <c r="J27" s="12"/>
      <c r="K27" s="10"/>
      <c r="L27" s="12"/>
      <c r="M27" s="12"/>
      <c r="N27" s="10"/>
      <c r="O27" s="12"/>
      <c r="P27" s="12"/>
      <c r="Q27" s="10"/>
      <c r="R27" s="12"/>
      <c r="S27" s="12"/>
      <c r="T27" s="10"/>
      <c r="U27" s="12"/>
      <c r="V27" s="12"/>
      <c r="W27" s="10"/>
      <c r="X27" s="12"/>
      <c r="Y27" s="12"/>
      <c r="Z27" s="10"/>
      <c r="AA27" s="12">
        <v>65</v>
      </c>
      <c r="AB27" s="12">
        <f>AA27*B5/C5</f>
        <v>65</v>
      </c>
      <c r="AC27" s="10">
        <f>(AA27*B5/1000)</f>
        <v>0.65</v>
      </c>
      <c r="AD27" s="5" t="s">
        <v>277</v>
      </c>
      <c r="AE27" s="11" t="s">
        <v>18</v>
      </c>
      <c r="AF27" s="12"/>
      <c r="AG27" s="12"/>
      <c r="AH27" s="10"/>
      <c r="AI27" s="12"/>
      <c r="AJ27" s="12"/>
      <c r="AK27" s="10"/>
      <c r="AL27" s="12"/>
      <c r="AM27" s="12"/>
      <c r="AN27" s="10"/>
      <c r="AO27" s="12"/>
      <c r="AP27" s="12"/>
      <c r="AQ27" s="10"/>
      <c r="AR27" s="12"/>
      <c r="AS27" s="12"/>
      <c r="AT27" s="10"/>
      <c r="AU27" s="17">
        <f t="shared" si="0"/>
        <v>0.65</v>
      </c>
      <c r="AW27" s="47">
        <f t="shared" si="1"/>
        <v>65</v>
      </c>
    </row>
    <row r="28" spans="1:49" x14ac:dyDescent="0.25">
      <c r="A28" s="5" t="s">
        <v>32</v>
      </c>
      <c r="B28" s="11" t="s">
        <v>18</v>
      </c>
      <c r="C28" s="12"/>
      <c r="D28" s="12"/>
      <c r="E28" s="10"/>
      <c r="F28" s="12"/>
      <c r="G28" s="12"/>
      <c r="H28" s="10"/>
      <c r="I28" s="12"/>
      <c r="J28" s="12"/>
      <c r="K28" s="10"/>
      <c r="L28" s="12"/>
      <c r="M28" s="12"/>
      <c r="N28" s="10"/>
      <c r="O28" s="12"/>
      <c r="P28" s="12"/>
      <c r="Q28" s="10"/>
      <c r="R28" s="12"/>
      <c r="S28" s="12"/>
      <c r="T28" s="10"/>
      <c r="U28" s="12"/>
      <c r="V28" s="12"/>
      <c r="W28" s="10"/>
      <c r="X28" s="12"/>
      <c r="Y28" s="12"/>
      <c r="Z28" s="10"/>
      <c r="AA28" s="12">
        <v>0.6</v>
      </c>
      <c r="AB28" s="12">
        <f>AA28*B5/C5</f>
        <v>0.6</v>
      </c>
      <c r="AC28" s="10">
        <f>(AA28*B5/1000)</f>
        <v>6.0000000000000001E-3</v>
      </c>
      <c r="AD28" s="5" t="s">
        <v>32</v>
      </c>
      <c r="AE28" s="11" t="s">
        <v>18</v>
      </c>
      <c r="AF28" s="12"/>
      <c r="AG28" s="12"/>
      <c r="AH28" s="10"/>
      <c r="AI28" s="12"/>
      <c r="AJ28" s="12"/>
      <c r="AK28" s="10"/>
      <c r="AL28" s="12"/>
      <c r="AM28" s="12"/>
      <c r="AN28" s="10"/>
      <c r="AO28" s="12"/>
      <c r="AP28" s="12"/>
      <c r="AQ28" s="10"/>
      <c r="AR28" s="12"/>
      <c r="AS28" s="12"/>
      <c r="AT28" s="10"/>
      <c r="AU28" s="17">
        <f t="shared" si="0"/>
        <v>6.0000000000000001E-3</v>
      </c>
      <c r="AW28" s="47">
        <f t="shared" si="1"/>
        <v>0.6</v>
      </c>
    </row>
    <row r="29" spans="1:49" x14ac:dyDescent="0.25">
      <c r="A29" s="5" t="s">
        <v>33</v>
      </c>
      <c r="B29" s="11" t="s">
        <v>18</v>
      </c>
      <c r="C29" s="12"/>
      <c r="D29" s="12"/>
      <c r="E29" s="10"/>
      <c r="F29" s="12"/>
      <c r="G29" s="12"/>
      <c r="H29" s="10"/>
      <c r="I29" s="12"/>
      <c r="J29" s="12"/>
      <c r="K29" s="10"/>
      <c r="L29" s="12"/>
      <c r="M29" s="12"/>
      <c r="N29" s="10"/>
      <c r="O29" s="12"/>
      <c r="P29" s="12"/>
      <c r="Q29" s="10"/>
      <c r="R29" s="12"/>
      <c r="S29" s="12"/>
      <c r="T29" s="10"/>
      <c r="U29" s="12"/>
      <c r="V29" s="12"/>
      <c r="W29" s="10"/>
      <c r="X29" s="12"/>
      <c r="Y29" s="12"/>
      <c r="Z29" s="10"/>
      <c r="AA29" s="12">
        <v>1.26</v>
      </c>
      <c r="AB29" s="12">
        <f>AA29*B5/C5</f>
        <v>1.26</v>
      </c>
      <c r="AC29" s="10">
        <f>(AA29*B5/1000)</f>
        <v>1.26E-2</v>
      </c>
      <c r="AD29" s="5" t="s">
        <v>33</v>
      </c>
      <c r="AE29" s="11" t="s">
        <v>18</v>
      </c>
      <c r="AF29" s="12"/>
      <c r="AG29" s="12"/>
      <c r="AH29" s="10"/>
      <c r="AI29" s="12"/>
      <c r="AJ29" s="12"/>
      <c r="AK29" s="10"/>
      <c r="AL29" s="12"/>
      <c r="AM29" s="12"/>
      <c r="AN29" s="10"/>
      <c r="AO29" s="12"/>
      <c r="AP29" s="12"/>
      <c r="AQ29" s="10"/>
      <c r="AR29" s="12"/>
      <c r="AS29" s="12"/>
      <c r="AT29" s="10"/>
      <c r="AU29" s="17">
        <f t="shared" si="0"/>
        <v>1.26E-2</v>
      </c>
      <c r="AW29" s="47">
        <f t="shared" si="1"/>
        <v>1.26</v>
      </c>
    </row>
    <row r="30" spans="1:49" x14ac:dyDescent="0.25">
      <c r="A30" s="5" t="s">
        <v>34</v>
      </c>
      <c r="B30" s="11" t="s">
        <v>18</v>
      </c>
      <c r="C30" s="12"/>
      <c r="D30" s="12"/>
      <c r="E30" s="10"/>
      <c r="F30" s="12"/>
      <c r="G30" s="12"/>
      <c r="H30" s="10"/>
      <c r="I30" s="12"/>
      <c r="J30" s="12"/>
      <c r="K30" s="10"/>
      <c r="L30" s="12"/>
      <c r="M30" s="12"/>
      <c r="N30" s="10"/>
      <c r="O30" s="12"/>
      <c r="P30" s="12"/>
      <c r="Q30" s="10"/>
      <c r="R30" s="12"/>
      <c r="S30" s="12"/>
      <c r="T30" s="10"/>
      <c r="U30" s="12"/>
      <c r="V30" s="12"/>
      <c r="W30" s="10"/>
      <c r="X30" s="12"/>
      <c r="Y30" s="12"/>
      <c r="Z30" s="10"/>
      <c r="AA30" s="12">
        <v>3.34</v>
      </c>
      <c r="AB30" s="12">
        <f>AA30*B5/C5</f>
        <v>3.34</v>
      </c>
      <c r="AC30" s="10">
        <f>(AA30*B5/1000)</f>
        <v>3.3399999999999999E-2</v>
      </c>
      <c r="AD30" s="5" t="s">
        <v>34</v>
      </c>
      <c r="AE30" s="11" t="s">
        <v>18</v>
      </c>
      <c r="AF30" s="12"/>
      <c r="AG30" s="12"/>
      <c r="AH30" s="10"/>
      <c r="AI30" s="12"/>
      <c r="AJ30" s="12"/>
      <c r="AK30" s="10"/>
      <c r="AL30" s="12"/>
      <c r="AM30" s="12"/>
      <c r="AN30" s="10"/>
      <c r="AO30" s="12"/>
      <c r="AP30" s="12"/>
      <c r="AQ30" s="10"/>
      <c r="AR30" s="12"/>
      <c r="AS30" s="12"/>
      <c r="AT30" s="10"/>
      <c r="AU30" s="17">
        <f t="shared" si="0"/>
        <v>3.3399999999999999E-2</v>
      </c>
      <c r="AW30" s="47">
        <f t="shared" si="1"/>
        <v>3.34</v>
      </c>
    </row>
    <row r="31" spans="1:49" x14ac:dyDescent="0.25">
      <c r="A31" s="5" t="s">
        <v>278</v>
      </c>
      <c r="B31" s="11" t="s">
        <v>18</v>
      </c>
      <c r="C31" s="12"/>
      <c r="D31" s="12"/>
      <c r="E31" s="10"/>
      <c r="F31" s="12"/>
      <c r="G31" s="12"/>
      <c r="H31" s="10"/>
      <c r="I31" s="12"/>
      <c r="J31" s="12"/>
      <c r="K31" s="10"/>
      <c r="L31" s="12"/>
      <c r="M31" s="12"/>
      <c r="N31" s="10"/>
      <c r="O31" s="12"/>
      <c r="P31" s="12"/>
      <c r="Q31" s="10"/>
      <c r="R31" s="12"/>
      <c r="S31" s="12"/>
      <c r="T31" s="10"/>
      <c r="U31" s="12"/>
      <c r="V31" s="12"/>
      <c r="W31" s="10"/>
      <c r="X31" s="12"/>
      <c r="Y31" s="12"/>
      <c r="Z31" s="10"/>
      <c r="AA31" s="12"/>
      <c r="AB31" s="12"/>
      <c r="AC31" s="10"/>
      <c r="AD31" s="5" t="s">
        <v>278</v>
      </c>
      <c r="AE31" s="11" t="s">
        <v>18</v>
      </c>
      <c r="AF31" s="12">
        <v>13.5</v>
      </c>
      <c r="AG31" s="12">
        <f>AF31*B5/C5</f>
        <v>13.5</v>
      </c>
      <c r="AH31" s="10">
        <f>(AF31*B5/1000)</f>
        <v>0.13500000000000001</v>
      </c>
      <c r="AI31" s="12"/>
      <c r="AJ31" s="12"/>
      <c r="AK31" s="10"/>
      <c r="AL31" s="12"/>
      <c r="AM31" s="12"/>
      <c r="AN31" s="10"/>
      <c r="AO31" s="12"/>
      <c r="AP31" s="12"/>
      <c r="AQ31" s="10"/>
      <c r="AR31" s="12"/>
      <c r="AS31" s="12"/>
      <c r="AT31" s="10"/>
      <c r="AU31" s="17">
        <f t="shared" si="0"/>
        <v>0.13500000000000001</v>
      </c>
      <c r="AW31" s="47">
        <f t="shared" si="1"/>
        <v>13.5</v>
      </c>
    </row>
    <row r="32" spans="1:49" x14ac:dyDescent="0.25">
      <c r="A32" s="5" t="s">
        <v>35</v>
      </c>
      <c r="B32" s="11" t="s">
        <v>18</v>
      </c>
      <c r="C32" s="12"/>
      <c r="D32" s="12"/>
      <c r="E32" s="10"/>
      <c r="F32" s="12"/>
      <c r="G32" s="12"/>
      <c r="H32" s="10"/>
      <c r="I32" s="12"/>
      <c r="J32" s="12"/>
      <c r="K32" s="10"/>
      <c r="L32" s="12"/>
      <c r="M32" s="12"/>
      <c r="N32" s="10"/>
      <c r="O32" s="12"/>
      <c r="P32" s="12"/>
      <c r="Q32" s="10"/>
      <c r="R32" s="12"/>
      <c r="S32" s="12"/>
      <c r="T32" s="10"/>
      <c r="U32" s="12"/>
      <c r="V32" s="12"/>
      <c r="W32" s="10"/>
      <c r="X32" s="12"/>
      <c r="Y32" s="12"/>
      <c r="Z32" s="10"/>
      <c r="AA32" s="12"/>
      <c r="AB32" s="12"/>
      <c r="AC32" s="10"/>
      <c r="AD32" s="5" t="s">
        <v>35</v>
      </c>
      <c r="AE32" s="11" t="s">
        <v>18</v>
      </c>
      <c r="AF32" s="12">
        <v>7.38</v>
      </c>
      <c r="AG32" s="12">
        <f>AF32*B5/C5</f>
        <v>7.38</v>
      </c>
      <c r="AH32" s="10">
        <f>(AF32*B5/1000)</f>
        <v>7.3799999999999991E-2</v>
      </c>
      <c r="AI32" s="12"/>
      <c r="AJ32" s="12"/>
      <c r="AK32" s="10"/>
      <c r="AL32" s="12"/>
      <c r="AM32" s="12"/>
      <c r="AN32" s="10"/>
      <c r="AO32" s="12"/>
      <c r="AP32" s="12"/>
      <c r="AQ32" s="10"/>
      <c r="AR32" s="12"/>
      <c r="AS32" s="12"/>
      <c r="AT32" s="10"/>
      <c r="AU32" s="17">
        <f t="shared" si="0"/>
        <v>7.3799999999999991E-2</v>
      </c>
      <c r="AW32" s="47">
        <f t="shared" si="1"/>
        <v>7.38</v>
      </c>
    </row>
    <row r="33" spans="1:49" x14ac:dyDescent="0.25">
      <c r="A33" s="5" t="s">
        <v>36</v>
      </c>
      <c r="B33" s="11" t="s">
        <v>18</v>
      </c>
      <c r="C33" s="12"/>
      <c r="D33" s="12"/>
      <c r="E33" s="10"/>
      <c r="F33" s="12"/>
      <c r="G33" s="12"/>
      <c r="H33" s="10"/>
      <c r="I33" s="12"/>
      <c r="J33" s="12"/>
      <c r="K33" s="10"/>
      <c r="L33" s="12"/>
      <c r="M33" s="12"/>
      <c r="N33" s="10"/>
      <c r="O33" s="12"/>
      <c r="P33" s="12"/>
      <c r="Q33" s="10"/>
      <c r="R33" s="12"/>
      <c r="S33" s="12"/>
      <c r="T33" s="10"/>
      <c r="U33" s="12"/>
      <c r="V33" s="12"/>
      <c r="W33" s="10"/>
      <c r="X33" s="12"/>
      <c r="Y33" s="12"/>
      <c r="Z33" s="10"/>
      <c r="AA33" s="12"/>
      <c r="AB33" s="12"/>
      <c r="AC33" s="10"/>
      <c r="AD33" s="5" t="s">
        <v>36</v>
      </c>
      <c r="AE33" s="11" t="s">
        <v>18</v>
      </c>
      <c r="AF33" s="12"/>
      <c r="AG33" s="12"/>
      <c r="AH33" s="10"/>
      <c r="AI33" s="12"/>
      <c r="AJ33" s="12"/>
      <c r="AK33" s="10"/>
      <c r="AL33" s="12"/>
      <c r="AM33" s="12"/>
      <c r="AN33" s="10"/>
      <c r="AO33" s="12">
        <v>0.45</v>
      </c>
      <c r="AP33" s="12">
        <f>AO33*B5/C5</f>
        <v>0.45</v>
      </c>
      <c r="AQ33" s="18">
        <f>(AO33*B5/1000)</f>
        <v>4.4999999999999997E-3</v>
      </c>
      <c r="AR33" s="12"/>
      <c r="AS33" s="12"/>
      <c r="AT33" s="10"/>
      <c r="AU33" s="17">
        <f t="shared" si="0"/>
        <v>4.4999999999999997E-3</v>
      </c>
      <c r="AW33" s="47">
        <f t="shared" si="1"/>
        <v>0.45</v>
      </c>
    </row>
    <row r="34" spans="1:49" x14ac:dyDescent="0.25">
      <c r="A34" s="5" t="s">
        <v>183</v>
      </c>
      <c r="B34" s="11" t="s">
        <v>18</v>
      </c>
      <c r="C34" s="12"/>
      <c r="D34" s="12"/>
      <c r="E34" s="10"/>
      <c r="F34" s="12"/>
      <c r="G34" s="12"/>
      <c r="H34" s="10"/>
      <c r="I34" s="12"/>
      <c r="J34" s="12"/>
      <c r="K34" s="10"/>
      <c r="L34" s="12">
        <v>60</v>
      </c>
      <c r="M34" s="12">
        <f>L34*B5/C5</f>
        <v>60</v>
      </c>
      <c r="N34" s="10">
        <f>(L34*B5/1000)</f>
        <v>0.6</v>
      </c>
      <c r="O34" s="12"/>
      <c r="P34" s="12"/>
      <c r="Q34" s="10"/>
      <c r="R34" s="12"/>
      <c r="S34" s="12"/>
      <c r="T34" s="10"/>
      <c r="U34" s="12"/>
      <c r="V34" s="12"/>
      <c r="W34" s="10"/>
      <c r="X34" s="12"/>
      <c r="Y34" s="12"/>
      <c r="Z34" s="10"/>
      <c r="AA34" s="12"/>
      <c r="AB34" s="12"/>
      <c r="AC34" s="10"/>
      <c r="AD34" s="5" t="s">
        <v>183</v>
      </c>
      <c r="AE34" s="11" t="s">
        <v>18</v>
      </c>
      <c r="AF34" s="12"/>
      <c r="AG34" s="12"/>
      <c r="AH34" s="10"/>
      <c r="AI34" s="12"/>
      <c r="AJ34" s="12"/>
      <c r="AK34" s="10"/>
      <c r="AL34" s="12"/>
      <c r="AM34" s="12"/>
      <c r="AN34" s="10"/>
      <c r="AO34" s="12"/>
      <c r="AP34" s="12"/>
      <c r="AQ34" s="10"/>
      <c r="AR34" s="12"/>
      <c r="AS34" s="12"/>
      <c r="AT34" s="10"/>
      <c r="AU34" s="17">
        <f t="shared" si="0"/>
        <v>0.6</v>
      </c>
      <c r="AW34" s="47">
        <f t="shared" si="1"/>
        <v>60</v>
      </c>
    </row>
    <row r="35" spans="1:49" x14ac:dyDescent="0.25">
      <c r="A35" s="5" t="s">
        <v>271</v>
      </c>
      <c r="B35" s="11" t="s">
        <v>18</v>
      </c>
      <c r="C35" s="12"/>
      <c r="D35" s="12"/>
      <c r="E35" s="10"/>
      <c r="F35" s="12"/>
      <c r="G35" s="12"/>
      <c r="H35" s="10"/>
      <c r="I35" s="12"/>
      <c r="J35" s="12"/>
      <c r="K35" s="10"/>
      <c r="L35" s="12"/>
      <c r="M35" s="12"/>
      <c r="N35" s="10"/>
      <c r="O35" s="12"/>
      <c r="P35" s="12"/>
      <c r="Q35" s="10"/>
      <c r="R35" s="12"/>
      <c r="S35" s="12"/>
      <c r="T35" s="10"/>
      <c r="U35" s="12"/>
      <c r="V35" s="12"/>
      <c r="W35" s="10"/>
      <c r="X35" s="12"/>
      <c r="Y35" s="12"/>
      <c r="Z35" s="10"/>
      <c r="AA35" s="12"/>
      <c r="AB35" s="12"/>
      <c r="AC35" s="10"/>
      <c r="AD35" s="5" t="s">
        <v>271</v>
      </c>
      <c r="AE35" s="11" t="s">
        <v>18</v>
      </c>
      <c r="AF35" s="12"/>
      <c r="AG35" s="12"/>
      <c r="AH35" s="10"/>
      <c r="AI35" s="12"/>
      <c r="AJ35" s="12"/>
      <c r="AK35" s="10"/>
      <c r="AL35" s="12"/>
      <c r="AM35" s="12"/>
      <c r="AN35" s="10"/>
      <c r="AO35" s="12"/>
      <c r="AP35" s="12"/>
      <c r="AQ35" s="10"/>
      <c r="AR35" s="12">
        <v>2</v>
      </c>
      <c r="AS35" s="12">
        <f>AR35*B5/C5</f>
        <v>2</v>
      </c>
      <c r="AT35" s="10">
        <f>(AR35*B5/1000)</f>
        <v>0.02</v>
      </c>
      <c r="AU35" s="17">
        <f t="shared" si="0"/>
        <v>0.02</v>
      </c>
      <c r="AW35" s="47">
        <f t="shared" si="1"/>
        <v>2</v>
      </c>
    </row>
    <row r="36" spans="1:49" ht="12.75" customHeight="1" x14ac:dyDescent="0.25">
      <c r="A36" s="5" t="s">
        <v>270</v>
      </c>
      <c r="B36" s="11" t="s">
        <v>18</v>
      </c>
      <c r="C36" s="12"/>
      <c r="D36" s="12"/>
      <c r="E36" s="10"/>
      <c r="F36" s="12"/>
      <c r="G36" s="12"/>
      <c r="H36" s="10"/>
      <c r="I36" s="12"/>
      <c r="J36" s="12"/>
      <c r="K36" s="10"/>
      <c r="L36" s="12"/>
      <c r="M36" s="12"/>
      <c r="N36" s="10"/>
      <c r="O36" s="12"/>
      <c r="P36" s="12"/>
      <c r="Q36" s="10"/>
      <c r="R36" s="12"/>
      <c r="S36" s="12"/>
      <c r="T36" s="10"/>
      <c r="U36" s="12">
        <v>28.2</v>
      </c>
      <c r="V36" s="12">
        <f>U36*B5/C5</f>
        <v>28.2</v>
      </c>
      <c r="W36" s="10">
        <f>(U36*B5/1000)</f>
        <v>0.28199999999999997</v>
      </c>
      <c r="X36" s="12"/>
      <c r="Y36" s="12"/>
      <c r="Z36" s="10"/>
      <c r="AA36" s="12"/>
      <c r="AB36" s="12"/>
      <c r="AC36" s="10"/>
      <c r="AD36" s="5" t="s">
        <v>270</v>
      </c>
      <c r="AE36" s="11" t="s">
        <v>18</v>
      </c>
      <c r="AF36" s="12"/>
      <c r="AG36" s="12"/>
      <c r="AH36" s="10"/>
      <c r="AI36" s="12"/>
      <c r="AJ36" s="12"/>
      <c r="AK36" s="10"/>
      <c r="AL36" s="12"/>
      <c r="AM36" s="12"/>
      <c r="AN36" s="10"/>
      <c r="AO36" s="12"/>
      <c r="AP36" s="12"/>
      <c r="AQ36" s="10"/>
      <c r="AR36" s="12"/>
      <c r="AS36" s="12"/>
      <c r="AT36" s="10"/>
      <c r="AU36" s="17">
        <f t="shared" si="0"/>
        <v>0.28199999999999997</v>
      </c>
      <c r="AW36" s="47">
        <f t="shared" si="1"/>
        <v>28.2</v>
      </c>
    </row>
  </sheetData>
  <mergeCells count="40">
    <mergeCell ref="A4:A5"/>
    <mergeCell ref="AE4:AH4"/>
    <mergeCell ref="AI4:AK4"/>
    <mergeCell ref="AL4:AN4"/>
    <mergeCell ref="AP4:AR4"/>
    <mergeCell ref="AE3:AH3"/>
    <mergeCell ref="AI3:AK3"/>
    <mergeCell ref="AL3:AN3"/>
    <mergeCell ref="AP3:AR3"/>
    <mergeCell ref="AS3:AT3"/>
    <mergeCell ref="AU7:AU8"/>
    <mergeCell ref="AO8:AQ8"/>
    <mergeCell ref="AR8:AT8"/>
    <mergeCell ref="AS4:AT4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F7:AH7"/>
    <mergeCell ref="AI7:AK7"/>
    <mergeCell ref="AL7:AN7"/>
    <mergeCell ref="AO7:AQ7"/>
    <mergeCell ref="AR7:AT7"/>
    <mergeCell ref="AL8:AN8"/>
    <mergeCell ref="C8:E8"/>
    <mergeCell ref="F8:H8"/>
    <mergeCell ref="I8:K8"/>
    <mergeCell ref="L8:N8"/>
    <mergeCell ref="O8:Q8"/>
    <mergeCell ref="R8:T8"/>
    <mergeCell ref="U8:W8"/>
    <mergeCell ref="X8:Z8"/>
    <mergeCell ref="AA8:AC8"/>
    <mergeCell ref="AF8:AH8"/>
    <mergeCell ref="AI8:AK8"/>
  </mergeCells>
  <pageMargins left="0" right="0" top="0" bottom="0" header="0.31496062992125984" footer="0.31496062992125984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/>
  <dimension ref="A1:AW36"/>
  <sheetViews>
    <sheetView zoomScaleNormal="100" workbookViewId="0">
      <pane xSplit="5" ySplit="8" topLeftCell="I12" activePane="bottomRight" state="frozen"/>
      <selection pane="topRight" activeCell="F1" sqref="F1"/>
      <selection pane="bottomLeft" activeCell="A9" sqref="A9"/>
      <selection pane="bottomRight" activeCell="P24" sqref="P24"/>
    </sheetView>
  </sheetViews>
  <sheetFormatPr defaultRowHeight="15" x14ac:dyDescent="0.25"/>
  <cols>
    <col min="1" max="1" width="16.85546875" customWidth="1"/>
    <col min="2" max="2" width="4.7109375" customWidth="1"/>
    <col min="3" max="3" width="5.140625" customWidth="1"/>
    <col min="4" max="4" width="4.7109375" customWidth="1"/>
    <col min="5" max="5" width="4.7109375" style="2" customWidth="1"/>
    <col min="6" max="7" width="4.7109375" customWidth="1"/>
    <col min="8" max="8" width="4.7109375" style="2" customWidth="1"/>
    <col min="9" max="10" width="4.7109375" customWidth="1"/>
    <col min="11" max="11" width="4.7109375" style="2" customWidth="1"/>
    <col min="12" max="13" width="4.7109375" customWidth="1"/>
    <col min="14" max="14" width="4.7109375" style="2" customWidth="1"/>
    <col min="15" max="16" width="4.7109375" customWidth="1"/>
    <col min="17" max="17" width="4.7109375" style="2" customWidth="1"/>
    <col min="18" max="19" width="4.7109375" customWidth="1"/>
    <col min="20" max="20" width="4.7109375" style="2" customWidth="1"/>
    <col min="21" max="22" width="4.7109375" customWidth="1"/>
    <col min="23" max="23" width="4.7109375" style="2" customWidth="1"/>
    <col min="24" max="25" width="4.7109375" customWidth="1"/>
    <col min="26" max="26" width="4.7109375" style="2" customWidth="1"/>
    <col min="27" max="28" width="4.7109375" customWidth="1"/>
    <col min="29" max="29" width="4.7109375" style="2" customWidth="1"/>
    <col min="30" max="30" width="23.42578125" style="2" customWidth="1"/>
    <col min="31" max="31" width="4.7109375" style="2" customWidth="1"/>
    <col min="32" max="33" width="4.7109375" customWidth="1"/>
    <col min="34" max="34" width="4.7109375" style="2" customWidth="1"/>
    <col min="35" max="36" width="4.7109375" customWidth="1"/>
    <col min="37" max="37" width="4.7109375" style="2" customWidth="1"/>
    <col min="38" max="39" width="4.7109375" customWidth="1"/>
    <col min="40" max="40" width="4.7109375" style="2" customWidth="1"/>
    <col min="41" max="42" width="4.7109375" customWidth="1"/>
    <col min="43" max="43" width="4.7109375" style="2" customWidth="1"/>
    <col min="44" max="45" width="4.7109375" customWidth="1"/>
    <col min="46" max="46" width="4.7109375" style="2" customWidth="1"/>
    <col min="47" max="47" width="9.140625" style="2"/>
    <col min="49" max="49" width="9.140625" style="2"/>
  </cols>
  <sheetData>
    <row r="1" spans="1:49" ht="18.75" x14ac:dyDescent="0.3">
      <c r="A1" t="s">
        <v>109</v>
      </c>
      <c r="J1" s="1" t="s">
        <v>0</v>
      </c>
      <c r="K1" s="1"/>
      <c r="L1" s="1"/>
      <c r="M1" s="1"/>
    </row>
    <row r="2" spans="1:49" ht="18.75" x14ac:dyDescent="0.3">
      <c r="F2" t="s">
        <v>192</v>
      </c>
      <c r="J2" s="1"/>
      <c r="K2" s="1"/>
      <c r="L2" s="3"/>
      <c r="M2" s="3"/>
      <c r="N2" s="14"/>
      <c r="O2" t="s">
        <v>2</v>
      </c>
    </row>
    <row r="3" spans="1:49" ht="18.75" x14ac:dyDescent="0.3">
      <c r="E3" s="2" t="s">
        <v>235</v>
      </c>
      <c r="J3" s="1"/>
      <c r="K3" s="1"/>
      <c r="L3" s="4"/>
      <c r="M3" s="4"/>
      <c r="N3" s="15"/>
      <c r="Q3" s="2" t="s">
        <v>236</v>
      </c>
      <c r="AE3" s="67" t="s">
        <v>56</v>
      </c>
      <c r="AF3" s="67"/>
      <c r="AG3" s="67"/>
      <c r="AH3" s="67"/>
      <c r="AI3" s="69"/>
      <c r="AJ3" s="69"/>
      <c r="AK3" s="69"/>
      <c r="AL3" s="67" t="s">
        <v>57</v>
      </c>
      <c r="AM3" s="67"/>
      <c r="AN3" s="67"/>
      <c r="AP3" s="67" t="s">
        <v>58</v>
      </c>
      <c r="AQ3" s="67"/>
      <c r="AR3" s="67"/>
      <c r="AS3" s="67"/>
      <c r="AT3" s="67"/>
      <c r="AU3" s="25" t="s">
        <v>245</v>
      </c>
      <c r="AV3" s="25"/>
    </row>
    <row r="4" spans="1:49" x14ac:dyDescent="0.25">
      <c r="A4" s="66" t="s">
        <v>3</v>
      </c>
      <c r="B4" s="5" t="s">
        <v>4</v>
      </c>
      <c r="C4" s="5" t="s">
        <v>5</v>
      </c>
      <c r="AE4" s="67" t="s">
        <v>59</v>
      </c>
      <c r="AF4" s="67"/>
      <c r="AG4" s="67"/>
      <c r="AH4" s="67"/>
      <c r="AI4" s="68"/>
      <c r="AJ4" s="68"/>
      <c r="AK4" s="68"/>
      <c r="AL4" s="67" t="s">
        <v>222</v>
      </c>
      <c r="AM4" s="67"/>
      <c r="AN4" s="67"/>
      <c r="AP4" s="67" t="s">
        <v>60</v>
      </c>
      <c r="AQ4" s="67"/>
      <c r="AR4" s="67"/>
      <c r="AS4" s="68"/>
      <c r="AT4" s="68"/>
      <c r="AU4" s="25" t="s">
        <v>61</v>
      </c>
      <c r="AV4" s="25"/>
    </row>
    <row r="5" spans="1:49" x14ac:dyDescent="0.25">
      <c r="A5" s="66"/>
      <c r="B5" s="5">
        <v>10</v>
      </c>
      <c r="C5" s="5">
        <v>10</v>
      </c>
    </row>
    <row r="6" spans="1:49" x14ac:dyDescent="0.25">
      <c r="A6" s="6"/>
      <c r="B6" s="7"/>
      <c r="C6" s="7"/>
    </row>
    <row r="7" spans="1:49" ht="50.25" customHeight="1" x14ac:dyDescent="0.25">
      <c r="A7" s="8" t="s">
        <v>6</v>
      </c>
      <c r="B7" s="9" t="s">
        <v>7</v>
      </c>
      <c r="C7" s="72" t="s">
        <v>110</v>
      </c>
      <c r="D7" s="72"/>
      <c r="E7" s="72"/>
      <c r="F7" s="73" t="s">
        <v>47</v>
      </c>
      <c r="G7" s="73"/>
      <c r="H7" s="73"/>
      <c r="I7" s="73" t="s">
        <v>242</v>
      </c>
      <c r="J7" s="73"/>
      <c r="K7" s="73"/>
      <c r="L7" s="72" t="s">
        <v>48</v>
      </c>
      <c r="M7" s="72"/>
      <c r="N7" s="72"/>
      <c r="O7" s="75" t="s">
        <v>123</v>
      </c>
      <c r="P7" s="75"/>
      <c r="Q7" s="75"/>
      <c r="R7" s="72" t="s">
        <v>234</v>
      </c>
      <c r="S7" s="72"/>
      <c r="T7" s="72"/>
      <c r="U7" s="75" t="s">
        <v>196</v>
      </c>
      <c r="V7" s="75"/>
      <c r="W7" s="75"/>
      <c r="X7" s="72" t="s">
        <v>140</v>
      </c>
      <c r="Y7" s="72"/>
      <c r="Z7" s="72"/>
      <c r="AA7" s="72" t="s">
        <v>175</v>
      </c>
      <c r="AB7" s="72"/>
      <c r="AC7" s="72"/>
      <c r="AD7" s="8" t="s">
        <v>6</v>
      </c>
      <c r="AE7" s="9" t="s">
        <v>7</v>
      </c>
      <c r="AF7" s="73" t="s">
        <v>197</v>
      </c>
      <c r="AG7" s="73"/>
      <c r="AH7" s="73"/>
      <c r="AI7" s="73" t="s">
        <v>289</v>
      </c>
      <c r="AJ7" s="73"/>
      <c r="AK7" s="73"/>
      <c r="AL7" s="73" t="s">
        <v>191</v>
      </c>
      <c r="AM7" s="73"/>
      <c r="AN7" s="73"/>
      <c r="AO7" s="73" t="s">
        <v>49</v>
      </c>
      <c r="AP7" s="73"/>
      <c r="AQ7" s="73"/>
      <c r="AR7" s="73" t="s">
        <v>10</v>
      </c>
      <c r="AS7" s="73"/>
      <c r="AT7" s="73"/>
      <c r="AU7" s="70" t="s">
        <v>16</v>
      </c>
    </row>
    <row r="8" spans="1:49" s="2" customFormat="1" x14ac:dyDescent="0.25">
      <c r="A8" s="10" t="s">
        <v>17</v>
      </c>
      <c r="B8" s="10"/>
      <c r="C8" s="71">
        <v>200</v>
      </c>
      <c r="D8" s="71"/>
      <c r="E8" s="71"/>
      <c r="F8" s="71">
        <v>200</v>
      </c>
      <c r="G8" s="71"/>
      <c r="H8" s="71"/>
      <c r="I8" s="71">
        <v>50</v>
      </c>
      <c r="J8" s="71"/>
      <c r="K8" s="71"/>
      <c r="L8" s="71">
        <v>100</v>
      </c>
      <c r="M8" s="71"/>
      <c r="N8" s="71"/>
      <c r="O8" s="71">
        <v>60</v>
      </c>
      <c r="P8" s="71"/>
      <c r="Q8" s="71"/>
      <c r="R8" s="71">
        <v>200</v>
      </c>
      <c r="S8" s="71"/>
      <c r="T8" s="71"/>
      <c r="U8" s="71"/>
      <c r="V8" s="71"/>
      <c r="W8" s="71"/>
      <c r="X8" s="71">
        <v>130</v>
      </c>
      <c r="Y8" s="71"/>
      <c r="Z8" s="71"/>
      <c r="AA8" s="71">
        <v>70</v>
      </c>
      <c r="AB8" s="71"/>
      <c r="AC8" s="71"/>
      <c r="AD8" s="10" t="s">
        <v>17</v>
      </c>
      <c r="AE8" s="10"/>
      <c r="AF8" s="71">
        <v>200</v>
      </c>
      <c r="AG8" s="71"/>
      <c r="AH8" s="71"/>
      <c r="AI8" s="71">
        <v>38</v>
      </c>
      <c r="AJ8" s="71"/>
      <c r="AK8" s="71"/>
      <c r="AL8" s="71">
        <v>70</v>
      </c>
      <c r="AM8" s="71"/>
      <c r="AN8" s="71"/>
      <c r="AO8" s="71">
        <v>150</v>
      </c>
      <c r="AP8" s="71"/>
      <c r="AQ8" s="71"/>
      <c r="AR8" s="71">
        <v>60</v>
      </c>
      <c r="AS8" s="71"/>
      <c r="AT8" s="71"/>
      <c r="AU8" s="70"/>
    </row>
    <row r="9" spans="1:49" x14ac:dyDescent="0.25">
      <c r="A9" s="5" t="s">
        <v>254</v>
      </c>
      <c r="B9" s="11" t="s">
        <v>39</v>
      </c>
      <c r="C9" s="12"/>
      <c r="D9" s="12"/>
      <c r="E9" s="10"/>
      <c r="F9" s="12"/>
      <c r="G9" s="12"/>
      <c r="H9" s="10"/>
      <c r="I9" s="12"/>
      <c r="J9" s="12"/>
      <c r="K9" s="10"/>
      <c r="L9" s="12">
        <v>100</v>
      </c>
      <c r="M9" s="12">
        <f>L9*B5/C5</f>
        <v>100</v>
      </c>
      <c r="N9" s="10">
        <f>(L9*B5/1000)/0.5</f>
        <v>2</v>
      </c>
      <c r="O9" s="12"/>
      <c r="P9" s="12"/>
      <c r="Q9" s="10"/>
      <c r="R9" s="12"/>
      <c r="S9" s="12"/>
      <c r="T9" s="10"/>
      <c r="U9" s="12"/>
      <c r="V9" s="12"/>
      <c r="W9" s="10"/>
      <c r="X9" s="12"/>
      <c r="Y9" s="12"/>
      <c r="Z9" s="10"/>
      <c r="AA9" s="12"/>
      <c r="AB9" s="12"/>
      <c r="AC9" s="10"/>
      <c r="AD9" s="5" t="s">
        <v>254</v>
      </c>
      <c r="AE9" s="11" t="s">
        <v>39</v>
      </c>
      <c r="AF9" s="12"/>
      <c r="AG9" s="12"/>
      <c r="AH9" s="10"/>
      <c r="AI9" s="12"/>
      <c r="AJ9" s="12"/>
      <c r="AK9" s="10"/>
      <c r="AL9" s="12"/>
      <c r="AM9" s="12"/>
      <c r="AN9" s="10"/>
      <c r="AO9" s="12"/>
      <c r="AP9" s="12"/>
      <c r="AQ9" s="10"/>
      <c r="AR9" s="12"/>
      <c r="AS9" s="12"/>
      <c r="AT9" s="10"/>
      <c r="AU9" s="17">
        <f>E9+H9+K9+N9+Q9+T9+W9+Z9+AC9+AH9+AK9+AQ9+AT9+AN9</f>
        <v>2</v>
      </c>
      <c r="AV9" t="s">
        <v>300</v>
      </c>
      <c r="AW9" s="2">
        <f>C9+F9+I9+L9+O9+R9+U9+X9+AA9+AF9+AI9+AL9+AO9+AR9</f>
        <v>100</v>
      </c>
    </row>
    <row r="10" spans="1:49" x14ac:dyDescent="0.25">
      <c r="A10" s="5" t="s">
        <v>19</v>
      </c>
      <c r="B10" s="11" t="s">
        <v>38</v>
      </c>
      <c r="C10" s="12">
        <v>150</v>
      </c>
      <c r="D10" s="12">
        <f>C10*B5/C5</f>
        <v>150</v>
      </c>
      <c r="E10" s="10">
        <f>(C10*B5/1000)</f>
        <v>1.5</v>
      </c>
      <c r="F10" s="12"/>
      <c r="G10" s="12"/>
      <c r="H10" s="10"/>
      <c r="I10" s="12"/>
      <c r="J10" s="12"/>
      <c r="K10" s="10"/>
      <c r="L10" s="12"/>
      <c r="M10" s="12"/>
      <c r="N10" s="10"/>
      <c r="O10" s="12"/>
      <c r="P10" s="12"/>
      <c r="Q10" s="10"/>
      <c r="R10" s="12"/>
      <c r="S10" s="12"/>
      <c r="T10" s="10"/>
      <c r="U10" s="12"/>
      <c r="V10" s="12"/>
      <c r="W10" s="10"/>
      <c r="X10" s="12"/>
      <c r="Y10" s="12"/>
      <c r="Z10" s="10"/>
      <c r="AA10" s="12"/>
      <c r="AB10" s="12"/>
      <c r="AC10" s="10"/>
      <c r="AD10" s="5" t="s">
        <v>19</v>
      </c>
      <c r="AE10" s="11" t="s">
        <v>38</v>
      </c>
      <c r="AF10" s="12"/>
      <c r="AG10" s="12"/>
      <c r="AH10" s="10"/>
      <c r="AI10" s="12"/>
      <c r="AJ10" s="12"/>
      <c r="AK10" s="10"/>
      <c r="AL10" s="12">
        <v>17.2</v>
      </c>
      <c r="AM10" s="12">
        <f>AL10*B5/C5</f>
        <v>17.2</v>
      </c>
      <c r="AN10" s="10">
        <f>(AL10*B5/1000)</f>
        <v>0.17199999999999999</v>
      </c>
      <c r="AO10" s="12"/>
      <c r="AP10" s="12"/>
      <c r="AQ10" s="10"/>
      <c r="AR10" s="12"/>
      <c r="AS10" s="12"/>
      <c r="AT10" s="10"/>
      <c r="AU10" s="17">
        <f t="shared" ref="AU10:AU34" si="0">E10+H10+K10+N10+Q10+T10+W10+Z10+AC10+AH10+AK10+AQ10+AT10+AN10</f>
        <v>1.6719999999999999</v>
      </c>
      <c r="AW10" s="2">
        <f t="shared" ref="AW10:AW34" si="1">C10+F10+I10+L10+O10+R10+U10+X10+AA10+AF10+AI10+AL10+AO10+AR10</f>
        <v>167.2</v>
      </c>
    </row>
    <row r="11" spans="1:49" x14ac:dyDescent="0.25">
      <c r="A11" s="5" t="s">
        <v>255</v>
      </c>
      <c r="B11" s="11" t="s">
        <v>18</v>
      </c>
      <c r="C11" s="12">
        <v>26.6</v>
      </c>
      <c r="D11" s="12">
        <f>C11*B5/C5</f>
        <v>26.6</v>
      </c>
      <c r="E11" s="10">
        <f>(C11*B5/1000)</f>
        <v>0.26600000000000001</v>
      </c>
      <c r="F11" s="12"/>
      <c r="G11" s="12"/>
      <c r="H11" s="10"/>
      <c r="I11" s="12"/>
      <c r="J11" s="12"/>
      <c r="K11" s="10"/>
      <c r="L11" s="12"/>
      <c r="M11" s="12"/>
      <c r="N11" s="10"/>
      <c r="O11" s="12"/>
      <c r="P11" s="12"/>
      <c r="Q11" s="10"/>
      <c r="R11" s="12"/>
      <c r="S11" s="12"/>
      <c r="T11" s="10"/>
      <c r="U11" s="12"/>
      <c r="V11" s="12"/>
      <c r="W11" s="10"/>
      <c r="X11" s="12"/>
      <c r="Y11" s="12"/>
      <c r="Z11" s="10"/>
      <c r="AA11" s="12"/>
      <c r="AB11" s="12"/>
      <c r="AC11" s="10"/>
      <c r="AD11" s="5" t="s">
        <v>255</v>
      </c>
      <c r="AE11" s="11" t="s">
        <v>18</v>
      </c>
      <c r="AF11" s="12"/>
      <c r="AG11" s="12"/>
      <c r="AH11" s="10"/>
      <c r="AI11" s="12"/>
      <c r="AJ11" s="12"/>
      <c r="AK11" s="10"/>
      <c r="AL11" s="12"/>
      <c r="AM11" s="12"/>
      <c r="AN11" s="10"/>
      <c r="AO11" s="12"/>
      <c r="AP11" s="12"/>
      <c r="AQ11" s="10"/>
      <c r="AR11" s="12"/>
      <c r="AS11" s="12"/>
      <c r="AT11" s="10"/>
      <c r="AU11" s="17">
        <f t="shared" si="0"/>
        <v>0.26600000000000001</v>
      </c>
      <c r="AW11" s="2">
        <f t="shared" si="1"/>
        <v>26.6</v>
      </c>
    </row>
    <row r="12" spans="1:49" x14ac:dyDescent="0.25">
      <c r="A12" s="5" t="s">
        <v>21</v>
      </c>
      <c r="B12" s="11" t="s">
        <v>18</v>
      </c>
      <c r="C12" s="12">
        <v>3</v>
      </c>
      <c r="D12" s="12">
        <f>C12*B5/C5</f>
        <v>3</v>
      </c>
      <c r="E12" s="10">
        <f>(C12*B5/1000)</f>
        <v>0.03</v>
      </c>
      <c r="F12" s="12"/>
      <c r="G12" s="12"/>
      <c r="H12" s="10"/>
      <c r="I12" s="12">
        <v>5</v>
      </c>
      <c r="J12" s="12">
        <f>I12*B5/C5</f>
        <v>5</v>
      </c>
      <c r="K12" s="10">
        <f>(I12*B5/1000)</f>
        <v>0.05</v>
      </c>
      <c r="L12" s="12"/>
      <c r="M12" s="12"/>
      <c r="N12" s="10"/>
      <c r="O12" s="12"/>
      <c r="P12" s="12"/>
      <c r="Q12" s="10"/>
      <c r="R12" s="12"/>
      <c r="S12" s="12"/>
      <c r="T12" s="10"/>
      <c r="U12" s="12"/>
      <c r="V12" s="12"/>
      <c r="W12" s="10"/>
      <c r="X12" s="12">
        <v>4</v>
      </c>
      <c r="Y12" s="12">
        <f>X12*B5/C5</f>
        <v>4</v>
      </c>
      <c r="Z12" s="10">
        <f>(X12*B5/1000)</f>
        <v>0.04</v>
      </c>
      <c r="AA12" s="12">
        <v>2.1</v>
      </c>
      <c r="AB12" s="12">
        <f>AA12*B5/C5</f>
        <v>2.1</v>
      </c>
      <c r="AC12" s="10">
        <f>(AA12*B5/1000)</f>
        <v>2.1000000000000001E-2</v>
      </c>
      <c r="AD12" s="5" t="s">
        <v>21</v>
      </c>
      <c r="AE12" s="11" t="s">
        <v>18</v>
      </c>
      <c r="AF12" s="12"/>
      <c r="AG12" s="12"/>
      <c r="AH12" s="10"/>
      <c r="AI12" s="12"/>
      <c r="AJ12" s="12"/>
      <c r="AK12" s="10"/>
      <c r="AL12" s="12">
        <v>1.4</v>
      </c>
      <c r="AM12" s="12">
        <f>AL12*B5/C5</f>
        <v>1.4</v>
      </c>
      <c r="AN12" s="10">
        <f>(AL12*B5/1000)</f>
        <v>1.4E-2</v>
      </c>
      <c r="AO12" s="12"/>
      <c r="AP12" s="12"/>
      <c r="AQ12" s="10"/>
      <c r="AR12" s="12"/>
      <c r="AS12" s="12"/>
      <c r="AT12" s="10"/>
      <c r="AU12" s="17">
        <f t="shared" si="0"/>
        <v>0.155</v>
      </c>
      <c r="AW12" s="2">
        <f t="shared" si="1"/>
        <v>15.5</v>
      </c>
    </row>
    <row r="13" spans="1:49" x14ac:dyDescent="0.25">
      <c r="A13" s="5" t="s">
        <v>23</v>
      </c>
      <c r="B13" s="11" t="s">
        <v>18</v>
      </c>
      <c r="C13" s="12">
        <v>4</v>
      </c>
      <c r="D13" s="12">
        <f>C13*B5/C5</f>
        <v>4</v>
      </c>
      <c r="E13" s="10">
        <f>(C13*B5/1000)</f>
        <v>0.04</v>
      </c>
      <c r="F13" s="12">
        <v>10</v>
      </c>
      <c r="G13" s="12">
        <f>F13*B5/C5</f>
        <v>10</v>
      </c>
      <c r="H13" s="10">
        <f>(F13*B5/1000)</f>
        <v>0.1</v>
      </c>
      <c r="I13" s="12"/>
      <c r="J13" s="12"/>
      <c r="K13" s="10"/>
      <c r="L13" s="12"/>
      <c r="M13" s="12"/>
      <c r="N13" s="10"/>
      <c r="O13" s="12"/>
      <c r="P13" s="12"/>
      <c r="Q13" s="10"/>
      <c r="R13" s="12"/>
      <c r="S13" s="12"/>
      <c r="T13" s="10"/>
      <c r="U13" s="12"/>
      <c r="V13" s="12"/>
      <c r="W13" s="10"/>
      <c r="X13" s="12"/>
      <c r="Y13" s="12"/>
      <c r="Z13" s="10"/>
      <c r="AA13" s="12"/>
      <c r="AB13" s="12"/>
      <c r="AC13" s="10"/>
      <c r="AD13" s="5" t="s">
        <v>23</v>
      </c>
      <c r="AE13" s="11" t="s">
        <v>18</v>
      </c>
      <c r="AF13" s="12">
        <v>8</v>
      </c>
      <c r="AG13" s="12">
        <f>AF13*B5/C5</f>
        <v>8</v>
      </c>
      <c r="AH13" s="10">
        <f>(AF13*B5/1000)</f>
        <v>0.08</v>
      </c>
      <c r="AI13" s="12"/>
      <c r="AJ13" s="12"/>
      <c r="AK13" s="10"/>
      <c r="AL13" s="12">
        <v>8.4</v>
      </c>
      <c r="AM13" s="12">
        <f>AL13*B5/C5</f>
        <v>8.4</v>
      </c>
      <c r="AN13" s="10">
        <f>(AL13*B5/1000)</f>
        <v>8.4000000000000005E-2</v>
      </c>
      <c r="AO13" s="12"/>
      <c r="AP13" s="12"/>
      <c r="AQ13" s="10"/>
      <c r="AR13" s="12"/>
      <c r="AS13" s="12"/>
      <c r="AT13" s="10"/>
      <c r="AU13" s="17">
        <f t="shared" si="0"/>
        <v>0.30400000000000005</v>
      </c>
      <c r="AW13" s="2">
        <f t="shared" si="1"/>
        <v>30.4</v>
      </c>
    </row>
    <row r="14" spans="1:49" x14ac:dyDescent="0.25">
      <c r="A14" s="5" t="s">
        <v>107</v>
      </c>
      <c r="B14" s="11" t="s">
        <v>18</v>
      </c>
      <c r="C14" s="12"/>
      <c r="D14" s="12"/>
      <c r="E14" s="10"/>
      <c r="F14" s="12">
        <v>1.1000000000000001</v>
      </c>
      <c r="G14" s="12">
        <f>F14*B5/C5</f>
        <v>1.1000000000000001</v>
      </c>
      <c r="H14" s="10">
        <f>(F14*B5/1000)</f>
        <v>1.0999999999999999E-2</v>
      </c>
      <c r="I14" s="12"/>
      <c r="J14" s="12"/>
      <c r="K14" s="10"/>
      <c r="L14" s="12"/>
      <c r="M14" s="12"/>
      <c r="N14" s="10"/>
      <c r="O14" s="12"/>
      <c r="P14" s="12"/>
      <c r="Q14" s="10"/>
      <c r="R14" s="12"/>
      <c r="S14" s="12"/>
      <c r="T14" s="10"/>
      <c r="U14" s="12"/>
      <c r="V14" s="12"/>
      <c r="W14" s="10"/>
      <c r="X14" s="12"/>
      <c r="Y14" s="12"/>
      <c r="Z14" s="10"/>
      <c r="AA14" s="12"/>
      <c r="AB14" s="12"/>
      <c r="AC14" s="10"/>
      <c r="AD14" s="5" t="s">
        <v>107</v>
      </c>
      <c r="AE14" s="11" t="s">
        <v>18</v>
      </c>
      <c r="AF14" s="12"/>
      <c r="AG14" s="12"/>
      <c r="AH14" s="10"/>
      <c r="AI14" s="12"/>
      <c r="AJ14" s="12"/>
      <c r="AK14" s="10"/>
      <c r="AL14" s="12"/>
      <c r="AM14" s="12"/>
      <c r="AN14" s="10"/>
      <c r="AO14" s="12"/>
      <c r="AP14" s="12"/>
      <c r="AQ14" s="10"/>
      <c r="AR14" s="12"/>
      <c r="AS14" s="12"/>
      <c r="AT14" s="10"/>
      <c r="AU14" s="17">
        <f t="shared" si="0"/>
        <v>1.0999999999999999E-2</v>
      </c>
      <c r="AW14" s="2">
        <f t="shared" si="1"/>
        <v>1.1000000000000001</v>
      </c>
    </row>
    <row r="15" spans="1:49" x14ac:dyDescent="0.25">
      <c r="A15" s="5" t="s">
        <v>50</v>
      </c>
      <c r="B15" s="11" t="s">
        <v>18</v>
      </c>
      <c r="C15" s="12"/>
      <c r="D15" s="12"/>
      <c r="E15" s="10"/>
      <c r="F15" s="12">
        <v>6</v>
      </c>
      <c r="G15" s="12">
        <f>F15*B5/C5</f>
        <v>6</v>
      </c>
      <c r="H15" s="10">
        <f>(F15*B5/1000)</f>
        <v>0.06</v>
      </c>
      <c r="I15" s="12"/>
      <c r="J15" s="12"/>
      <c r="K15" s="10"/>
      <c r="L15" s="12"/>
      <c r="M15" s="12"/>
      <c r="N15" s="10"/>
      <c r="O15" s="12"/>
      <c r="P15" s="12"/>
      <c r="Q15" s="10"/>
      <c r="R15" s="12"/>
      <c r="S15" s="12"/>
      <c r="T15" s="10"/>
      <c r="U15" s="12"/>
      <c r="V15" s="12"/>
      <c r="W15" s="10"/>
      <c r="X15" s="12"/>
      <c r="Y15" s="12"/>
      <c r="Z15" s="10"/>
      <c r="AA15" s="12"/>
      <c r="AB15" s="12"/>
      <c r="AC15" s="10"/>
      <c r="AD15" s="5" t="s">
        <v>50</v>
      </c>
      <c r="AE15" s="11" t="s">
        <v>18</v>
      </c>
      <c r="AF15" s="12"/>
      <c r="AG15" s="12"/>
      <c r="AH15" s="10"/>
      <c r="AI15" s="12"/>
      <c r="AJ15" s="12"/>
      <c r="AK15" s="10"/>
      <c r="AL15" s="12"/>
      <c r="AM15" s="12"/>
      <c r="AN15" s="10"/>
      <c r="AO15" s="12"/>
      <c r="AP15" s="12"/>
      <c r="AQ15" s="10"/>
      <c r="AR15" s="12"/>
      <c r="AS15" s="12"/>
      <c r="AT15" s="10"/>
      <c r="AU15" s="17">
        <f t="shared" si="0"/>
        <v>0.06</v>
      </c>
      <c r="AW15" s="2">
        <f t="shared" si="1"/>
        <v>6</v>
      </c>
    </row>
    <row r="16" spans="1:49" x14ac:dyDescent="0.25">
      <c r="A16" s="5" t="s">
        <v>51</v>
      </c>
      <c r="B16" s="11" t="s">
        <v>18</v>
      </c>
      <c r="C16" s="12"/>
      <c r="D16" s="12"/>
      <c r="E16" s="10"/>
      <c r="F16" s="12"/>
      <c r="G16" s="12"/>
      <c r="H16" s="10"/>
      <c r="I16" s="12">
        <v>12</v>
      </c>
      <c r="J16" s="12">
        <f>I16*B5/C5</f>
        <v>12</v>
      </c>
      <c r="K16" s="10">
        <f>(I16*B5/1000)</f>
        <v>0.12</v>
      </c>
      <c r="L16" s="12"/>
      <c r="M16" s="12"/>
      <c r="N16" s="10"/>
      <c r="O16" s="12"/>
      <c r="P16" s="12"/>
      <c r="Q16" s="10"/>
      <c r="R16" s="12"/>
      <c r="S16" s="12"/>
      <c r="T16" s="10"/>
      <c r="U16" s="12"/>
      <c r="V16" s="12"/>
      <c r="W16" s="10"/>
      <c r="X16" s="12"/>
      <c r="Y16" s="12"/>
      <c r="Z16" s="10"/>
      <c r="AA16" s="12"/>
      <c r="AB16" s="12"/>
      <c r="AC16" s="10"/>
      <c r="AD16" s="5" t="s">
        <v>51</v>
      </c>
      <c r="AE16" s="11" t="s">
        <v>18</v>
      </c>
      <c r="AF16" s="12"/>
      <c r="AG16" s="12"/>
      <c r="AH16" s="10"/>
      <c r="AI16" s="12"/>
      <c r="AJ16" s="12"/>
      <c r="AK16" s="10"/>
      <c r="AL16" s="12"/>
      <c r="AM16" s="12"/>
      <c r="AN16" s="10"/>
      <c r="AO16" s="12"/>
      <c r="AP16" s="12"/>
      <c r="AQ16" s="10"/>
      <c r="AR16" s="12"/>
      <c r="AS16" s="12"/>
      <c r="AT16" s="10"/>
      <c r="AU16" s="17">
        <f t="shared" si="0"/>
        <v>0.12</v>
      </c>
      <c r="AW16" s="2">
        <f t="shared" si="1"/>
        <v>12</v>
      </c>
    </row>
    <row r="17" spans="1:49" x14ac:dyDescent="0.25">
      <c r="A17" s="5" t="s">
        <v>257</v>
      </c>
      <c r="B17" s="11" t="s">
        <v>39</v>
      </c>
      <c r="C17" s="12"/>
      <c r="D17" s="12"/>
      <c r="E17" s="10"/>
      <c r="F17" s="12"/>
      <c r="G17" s="12"/>
      <c r="H17" s="10"/>
      <c r="I17" s="12">
        <v>35</v>
      </c>
      <c r="J17" s="12">
        <f>I17*B5/C5</f>
        <v>35</v>
      </c>
      <c r="K17" s="10">
        <f>(I17*B5/1000)/0.3</f>
        <v>1.1666666666666667</v>
      </c>
      <c r="L17" s="12"/>
      <c r="M17" s="12"/>
      <c r="N17" s="10"/>
      <c r="O17" s="12"/>
      <c r="P17" s="12"/>
      <c r="Q17" s="10"/>
      <c r="R17" s="12"/>
      <c r="S17" s="12"/>
      <c r="T17" s="10"/>
      <c r="U17" s="12">
        <v>30</v>
      </c>
      <c r="V17" s="12">
        <f>U17*B5/C5</f>
        <v>30</v>
      </c>
      <c r="W17" s="10">
        <f>(U17*B5/1000)/0.3</f>
        <v>1</v>
      </c>
      <c r="X17" s="12"/>
      <c r="Y17" s="12"/>
      <c r="Z17" s="10"/>
      <c r="AA17" s="12"/>
      <c r="AB17" s="12"/>
      <c r="AC17" s="10"/>
      <c r="AD17" s="5" t="s">
        <v>257</v>
      </c>
      <c r="AE17" s="11" t="s">
        <v>39</v>
      </c>
      <c r="AF17" s="12"/>
      <c r="AG17" s="12"/>
      <c r="AH17" s="10"/>
      <c r="AI17" s="12"/>
      <c r="AJ17" s="12"/>
      <c r="AK17" s="10"/>
      <c r="AL17" s="12"/>
      <c r="AM17" s="12"/>
      <c r="AN17" s="10"/>
      <c r="AO17" s="12"/>
      <c r="AP17" s="12"/>
      <c r="AQ17" s="10"/>
      <c r="AR17" s="12"/>
      <c r="AS17" s="12"/>
      <c r="AT17" s="10"/>
      <c r="AU17" s="17">
        <f t="shared" si="0"/>
        <v>2.166666666666667</v>
      </c>
      <c r="AV17" t="s">
        <v>41</v>
      </c>
      <c r="AW17" s="2">
        <f t="shared" si="1"/>
        <v>65</v>
      </c>
    </row>
    <row r="18" spans="1:49" x14ac:dyDescent="0.25">
      <c r="A18" s="5" t="s">
        <v>26</v>
      </c>
      <c r="B18" s="11" t="s">
        <v>39</v>
      </c>
      <c r="C18" s="12"/>
      <c r="D18" s="12"/>
      <c r="E18" s="10"/>
      <c r="F18" s="12"/>
      <c r="G18" s="12"/>
      <c r="H18" s="10"/>
      <c r="I18" s="12"/>
      <c r="J18" s="12"/>
      <c r="K18" s="10"/>
      <c r="L18" s="12"/>
      <c r="M18" s="12"/>
      <c r="N18" s="10"/>
      <c r="O18" s="12"/>
      <c r="P18" s="12"/>
      <c r="Q18" s="10"/>
      <c r="R18" s="12"/>
      <c r="S18" s="12"/>
      <c r="T18" s="10"/>
      <c r="U18" s="12"/>
      <c r="V18" s="12"/>
      <c r="W18" s="10"/>
      <c r="X18" s="12"/>
      <c r="Y18" s="12"/>
      <c r="Z18" s="10"/>
      <c r="AA18" s="12"/>
      <c r="AB18" s="12"/>
      <c r="AC18" s="10"/>
      <c r="AD18" s="5" t="s">
        <v>26</v>
      </c>
      <c r="AE18" s="11" t="s">
        <v>39</v>
      </c>
      <c r="AF18" s="12"/>
      <c r="AG18" s="12"/>
      <c r="AH18" s="10"/>
      <c r="AI18" s="12">
        <v>38</v>
      </c>
      <c r="AJ18" s="12">
        <f>AI18*B5/C5</f>
        <v>38</v>
      </c>
      <c r="AK18" s="10">
        <f>(AI18*B5/1000)/0.6</f>
        <v>0.63333333333333341</v>
      </c>
      <c r="AL18" s="12"/>
      <c r="AM18" s="12"/>
      <c r="AN18" s="10"/>
      <c r="AO18" s="12"/>
      <c r="AP18" s="12"/>
      <c r="AQ18" s="10"/>
      <c r="AR18" s="12"/>
      <c r="AS18" s="12"/>
      <c r="AT18" s="10"/>
      <c r="AU18" s="17">
        <f t="shared" si="0"/>
        <v>0.63333333333333341</v>
      </c>
      <c r="AV18" t="s">
        <v>42</v>
      </c>
      <c r="AW18" s="2">
        <f t="shared" si="1"/>
        <v>38</v>
      </c>
    </row>
    <row r="19" spans="1:49" x14ac:dyDescent="0.25">
      <c r="A19" s="5" t="s">
        <v>29</v>
      </c>
      <c r="B19" s="11" t="s">
        <v>18</v>
      </c>
      <c r="C19" s="12"/>
      <c r="D19" s="12"/>
      <c r="E19" s="10"/>
      <c r="F19" s="12"/>
      <c r="G19" s="12"/>
      <c r="H19" s="10"/>
      <c r="I19" s="12"/>
      <c r="J19" s="12"/>
      <c r="K19" s="10"/>
      <c r="L19" s="12"/>
      <c r="M19" s="12"/>
      <c r="N19" s="10"/>
      <c r="O19" s="12"/>
      <c r="P19" s="12"/>
      <c r="Q19" s="10"/>
      <c r="R19" s="12">
        <v>70</v>
      </c>
      <c r="S19" s="12">
        <f>R19*B5/C5</f>
        <v>70</v>
      </c>
      <c r="T19" s="10">
        <f>(R19*B5/1000)</f>
        <v>0.7</v>
      </c>
      <c r="U19" s="12"/>
      <c r="V19" s="12"/>
      <c r="W19" s="10"/>
      <c r="X19" s="12">
        <v>216.6</v>
      </c>
      <c r="Y19" s="12">
        <f>X19*B5/C5</f>
        <v>216.6</v>
      </c>
      <c r="Z19" s="10">
        <f>(X19*B5/1000)</f>
        <v>2.1659999999999999</v>
      </c>
      <c r="AA19" s="12"/>
      <c r="AB19" s="12"/>
      <c r="AC19" s="10"/>
      <c r="AD19" s="5" t="s">
        <v>29</v>
      </c>
      <c r="AE19" s="11" t="s">
        <v>18</v>
      </c>
      <c r="AF19" s="12"/>
      <c r="AG19" s="12"/>
      <c r="AH19" s="10"/>
      <c r="AI19" s="12"/>
      <c r="AJ19" s="12"/>
      <c r="AK19" s="10"/>
      <c r="AL19" s="12"/>
      <c r="AM19" s="12"/>
      <c r="AN19" s="10"/>
      <c r="AO19" s="12"/>
      <c r="AP19" s="12"/>
      <c r="AQ19" s="10"/>
      <c r="AR19" s="12"/>
      <c r="AS19" s="12"/>
      <c r="AT19" s="10"/>
      <c r="AU19" s="17">
        <f t="shared" si="0"/>
        <v>2.8659999999999997</v>
      </c>
      <c r="AW19" s="2">
        <f t="shared" si="1"/>
        <v>286.60000000000002</v>
      </c>
    </row>
    <row r="20" spans="1:49" x14ac:dyDescent="0.25">
      <c r="A20" s="5" t="s">
        <v>262</v>
      </c>
      <c r="B20" s="11" t="s">
        <v>18</v>
      </c>
      <c r="C20" s="12"/>
      <c r="D20" s="12"/>
      <c r="E20" s="10"/>
      <c r="F20" s="12"/>
      <c r="G20" s="12"/>
      <c r="H20" s="10"/>
      <c r="I20" s="12"/>
      <c r="J20" s="12"/>
      <c r="K20" s="10"/>
      <c r="L20" s="12"/>
      <c r="M20" s="12"/>
      <c r="N20" s="10"/>
      <c r="O20" s="12"/>
      <c r="P20" s="12"/>
      <c r="Q20" s="10"/>
      <c r="R20" s="12">
        <v>12</v>
      </c>
      <c r="S20" s="12">
        <f>R20*B5/C5</f>
        <v>12</v>
      </c>
      <c r="T20" s="10">
        <f>(R20*B5/1000)</f>
        <v>0.12</v>
      </c>
      <c r="U20" s="12"/>
      <c r="V20" s="12"/>
      <c r="W20" s="10"/>
      <c r="X20" s="12"/>
      <c r="Y20" s="12"/>
      <c r="Z20" s="10"/>
      <c r="AA20" s="12">
        <v>7.4</v>
      </c>
      <c r="AB20" s="12">
        <f>AA20*B5/C5</f>
        <v>7.4</v>
      </c>
      <c r="AC20" s="10">
        <f>(AA20*B5/1000)</f>
        <v>7.3999999999999996E-2</v>
      </c>
      <c r="AD20" s="5" t="s">
        <v>262</v>
      </c>
      <c r="AE20" s="11" t="s">
        <v>18</v>
      </c>
      <c r="AF20" s="12"/>
      <c r="AG20" s="12"/>
      <c r="AH20" s="10"/>
      <c r="AI20" s="12"/>
      <c r="AJ20" s="12"/>
      <c r="AK20" s="10"/>
      <c r="AL20" s="12"/>
      <c r="AM20" s="12"/>
      <c r="AN20" s="10"/>
      <c r="AO20" s="12"/>
      <c r="AP20" s="12"/>
      <c r="AQ20" s="10"/>
      <c r="AR20" s="12"/>
      <c r="AS20" s="12"/>
      <c r="AT20" s="10"/>
      <c r="AU20" s="17">
        <f t="shared" si="0"/>
        <v>0.19400000000000001</v>
      </c>
      <c r="AW20" s="2">
        <f t="shared" si="1"/>
        <v>19.399999999999999</v>
      </c>
    </row>
    <row r="21" spans="1:49" x14ac:dyDescent="0.25">
      <c r="A21" s="5" t="s">
        <v>30</v>
      </c>
      <c r="B21" s="11" t="s">
        <v>18</v>
      </c>
      <c r="C21" s="12"/>
      <c r="D21" s="12"/>
      <c r="E21" s="10"/>
      <c r="F21" s="12"/>
      <c r="G21" s="12"/>
      <c r="H21" s="10"/>
      <c r="I21" s="12"/>
      <c r="J21" s="12"/>
      <c r="K21" s="10"/>
      <c r="L21" s="12"/>
      <c r="M21" s="12"/>
      <c r="N21" s="10"/>
      <c r="O21" s="12">
        <v>13.3</v>
      </c>
      <c r="P21" s="12">
        <f>O21*B5/C5</f>
        <v>13.3</v>
      </c>
      <c r="Q21" s="10">
        <f>(O21*B5/1000)</f>
        <v>0.13300000000000001</v>
      </c>
      <c r="R21" s="12">
        <v>12</v>
      </c>
      <c r="S21" s="12">
        <f>R21*B5/C5</f>
        <v>12</v>
      </c>
      <c r="T21" s="10">
        <f>(R21*B5/1000)</f>
        <v>0.12</v>
      </c>
      <c r="U21" s="12"/>
      <c r="V21" s="12"/>
      <c r="W21" s="10"/>
      <c r="X21" s="12"/>
      <c r="Y21" s="12"/>
      <c r="Z21" s="10"/>
      <c r="AA21" s="12">
        <v>8.9</v>
      </c>
      <c r="AB21" s="12">
        <f>AA21*B5/C5</f>
        <v>8.9</v>
      </c>
      <c r="AC21" s="10">
        <f>(AA21*B5/1000)</f>
        <v>8.8999999999999996E-2</v>
      </c>
      <c r="AD21" s="5" t="s">
        <v>30</v>
      </c>
      <c r="AE21" s="11" t="s">
        <v>18</v>
      </c>
      <c r="AF21" s="12"/>
      <c r="AG21" s="12"/>
      <c r="AH21" s="10"/>
      <c r="AI21" s="12"/>
      <c r="AJ21" s="12"/>
      <c r="AK21" s="10"/>
      <c r="AL21" s="12"/>
      <c r="AM21" s="12"/>
      <c r="AN21" s="10"/>
      <c r="AO21" s="12"/>
      <c r="AP21" s="12"/>
      <c r="AQ21" s="10"/>
      <c r="AR21" s="12"/>
      <c r="AS21" s="12"/>
      <c r="AT21" s="10"/>
      <c r="AU21" s="17">
        <f t="shared" si="0"/>
        <v>0.34199999999999997</v>
      </c>
      <c r="AW21" s="2">
        <f t="shared" si="1"/>
        <v>34.200000000000003</v>
      </c>
    </row>
    <row r="22" spans="1:49" x14ac:dyDescent="0.25">
      <c r="A22" s="5" t="s">
        <v>270</v>
      </c>
      <c r="B22" s="11" t="s">
        <v>18</v>
      </c>
      <c r="C22" s="12"/>
      <c r="D22" s="12"/>
      <c r="E22" s="10"/>
      <c r="F22" s="12"/>
      <c r="G22" s="12"/>
      <c r="H22" s="10"/>
      <c r="I22" s="12"/>
      <c r="J22" s="12"/>
      <c r="K22" s="10"/>
      <c r="L22" s="12"/>
      <c r="M22" s="12"/>
      <c r="N22" s="10"/>
      <c r="O22" s="12"/>
      <c r="P22" s="12"/>
      <c r="Q22" s="10"/>
      <c r="R22" s="12">
        <v>30</v>
      </c>
      <c r="S22" s="12">
        <f>R22*B5/C5</f>
        <v>30</v>
      </c>
      <c r="T22" s="10">
        <f>(R22*B5/1000)</f>
        <v>0.3</v>
      </c>
      <c r="U22" s="12"/>
      <c r="V22" s="12"/>
      <c r="W22" s="10"/>
      <c r="X22" s="12"/>
      <c r="Y22" s="12"/>
      <c r="Z22" s="10"/>
      <c r="AA22" s="12"/>
      <c r="AB22" s="12"/>
      <c r="AC22" s="10"/>
      <c r="AD22" s="5" t="s">
        <v>270</v>
      </c>
      <c r="AE22" s="11" t="s">
        <v>18</v>
      </c>
      <c r="AF22" s="12"/>
      <c r="AG22" s="12"/>
      <c r="AH22" s="10"/>
      <c r="AI22" s="12"/>
      <c r="AJ22" s="12"/>
      <c r="AK22" s="10"/>
      <c r="AL22" s="12"/>
      <c r="AM22" s="12"/>
      <c r="AN22" s="10"/>
      <c r="AO22" s="12"/>
      <c r="AP22" s="12"/>
      <c r="AQ22" s="10"/>
      <c r="AR22" s="12"/>
      <c r="AS22" s="12"/>
      <c r="AT22" s="10"/>
      <c r="AU22" s="17">
        <f t="shared" si="0"/>
        <v>0.3</v>
      </c>
      <c r="AW22" s="2">
        <f t="shared" si="1"/>
        <v>30</v>
      </c>
    </row>
    <row r="23" spans="1:49" x14ac:dyDescent="0.25">
      <c r="A23" s="5" t="s">
        <v>265</v>
      </c>
      <c r="B23" s="11" t="s">
        <v>18</v>
      </c>
      <c r="C23" s="12"/>
      <c r="D23" s="12"/>
      <c r="E23" s="10"/>
      <c r="F23" s="12"/>
      <c r="G23" s="12"/>
      <c r="H23" s="10"/>
      <c r="I23" s="12"/>
      <c r="J23" s="12"/>
      <c r="K23" s="10"/>
      <c r="L23" s="12"/>
      <c r="M23" s="12"/>
      <c r="N23" s="10"/>
      <c r="O23" s="12"/>
      <c r="P23" s="12"/>
      <c r="Q23" s="10"/>
      <c r="R23" s="12"/>
      <c r="S23" s="12"/>
      <c r="T23" s="10"/>
      <c r="U23" s="12"/>
      <c r="V23" s="12"/>
      <c r="W23" s="10"/>
      <c r="X23" s="12"/>
      <c r="Y23" s="12"/>
      <c r="Z23" s="10"/>
      <c r="AA23" s="12">
        <v>68</v>
      </c>
      <c r="AB23" s="12">
        <f>AA23*B5/C5</f>
        <v>68</v>
      </c>
      <c r="AC23" s="10">
        <f>(AA23*B5/1000)</f>
        <v>0.68</v>
      </c>
      <c r="AD23" s="5" t="s">
        <v>265</v>
      </c>
      <c r="AE23" s="11" t="s">
        <v>18</v>
      </c>
      <c r="AF23" s="12"/>
      <c r="AG23" s="12"/>
      <c r="AH23" s="10"/>
      <c r="AI23" s="12"/>
      <c r="AJ23" s="12"/>
      <c r="AK23" s="10"/>
      <c r="AL23" s="12"/>
      <c r="AM23" s="12"/>
      <c r="AN23" s="10"/>
      <c r="AO23" s="12"/>
      <c r="AP23" s="12"/>
      <c r="AQ23" s="10"/>
      <c r="AR23" s="12"/>
      <c r="AS23" s="12"/>
      <c r="AT23" s="10"/>
      <c r="AU23" s="17">
        <f t="shared" si="0"/>
        <v>0.68</v>
      </c>
      <c r="AW23" s="2">
        <f t="shared" si="1"/>
        <v>68</v>
      </c>
    </row>
    <row r="24" spans="1:49" x14ac:dyDescent="0.25">
      <c r="A24" s="5" t="s">
        <v>258</v>
      </c>
      <c r="B24" s="11" t="s">
        <v>18</v>
      </c>
      <c r="C24" s="12"/>
      <c r="D24" s="12"/>
      <c r="E24" s="10"/>
      <c r="F24" s="12"/>
      <c r="G24" s="12"/>
      <c r="H24" s="10"/>
      <c r="I24" s="12"/>
      <c r="J24" s="12"/>
      <c r="K24" s="10"/>
      <c r="L24" s="12"/>
      <c r="M24" s="12"/>
      <c r="N24" s="10"/>
      <c r="O24" s="12">
        <v>4</v>
      </c>
      <c r="P24" s="12">
        <f>O24*B5/C5</f>
        <v>4</v>
      </c>
      <c r="Q24" s="10">
        <f>(O24*B5/1000)</f>
        <v>0.04</v>
      </c>
      <c r="R24" s="12">
        <v>2.5</v>
      </c>
      <c r="S24" s="12">
        <f>R24*B5/C5</f>
        <v>2.5</v>
      </c>
      <c r="T24" s="10">
        <f>(R24*B5/1000)</f>
        <v>2.5000000000000001E-2</v>
      </c>
      <c r="U24" s="12"/>
      <c r="V24" s="12"/>
      <c r="W24" s="10"/>
      <c r="X24" s="12"/>
      <c r="Y24" s="12"/>
      <c r="Z24" s="10"/>
      <c r="AA24" s="12"/>
      <c r="AB24" s="12"/>
      <c r="AC24" s="10"/>
      <c r="AD24" s="5" t="s">
        <v>258</v>
      </c>
      <c r="AE24" s="11" t="s">
        <v>18</v>
      </c>
      <c r="AF24" s="12"/>
      <c r="AG24" s="12"/>
      <c r="AH24" s="10"/>
      <c r="AI24" s="12"/>
      <c r="AJ24" s="12"/>
      <c r="AK24" s="10"/>
      <c r="AL24" s="12">
        <v>1.7</v>
      </c>
      <c r="AM24" s="12">
        <f>AL24*B5/C5</f>
        <v>1.7</v>
      </c>
      <c r="AN24" s="10">
        <f>(AL24*B5/1000)</f>
        <v>1.7000000000000001E-2</v>
      </c>
      <c r="AO24" s="12"/>
      <c r="AP24" s="12"/>
      <c r="AQ24" s="10"/>
      <c r="AR24" s="12"/>
      <c r="AS24" s="12"/>
      <c r="AT24" s="10"/>
      <c r="AU24" s="17">
        <f t="shared" si="0"/>
        <v>8.2000000000000003E-2</v>
      </c>
      <c r="AW24" s="2">
        <f t="shared" si="1"/>
        <v>8.1999999999999993</v>
      </c>
    </row>
    <row r="25" spans="1:49" x14ac:dyDescent="0.25">
      <c r="A25" s="5" t="s">
        <v>256</v>
      </c>
      <c r="B25" s="11" t="s">
        <v>18</v>
      </c>
      <c r="C25" s="12"/>
      <c r="D25" s="12"/>
      <c r="E25" s="10"/>
      <c r="F25" s="12"/>
      <c r="G25" s="12"/>
      <c r="H25" s="10"/>
      <c r="I25" s="12"/>
      <c r="J25" s="12"/>
      <c r="K25" s="10"/>
      <c r="L25" s="12"/>
      <c r="M25" s="12"/>
      <c r="N25" s="10"/>
      <c r="O25" s="12"/>
      <c r="P25" s="12"/>
      <c r="Q25" s="10"/>
      <c r="R25" s="12">
        <v>6</v>
      </c>
      <c r="S25" s="12">
        <f>R25*B5/C5</f>
        <v>6</v>
      </c>
      <c r="T25" s="10">
        <f>(R25*B5/1000)</f>
        <v>0.06</v>
      </c>
      <c r="U25" s="12"/>
      <c r="V25" s="12"/>
      <c r="W25" s="10"/>
      <c r="X25" s="12"/>
      <c r="Y25" s="12"/>
      <c r="Z25" s="10"/>
      <c r="AA25" s="12"/>
      <c r="AB25" s="12"/>
      <c r="AC25" s="10"/>
      <c r="AD25" s="5" t="s">
        <v>256</v>
      </c>
      <c r="AE25" s="11" t="s">
        <v>18</v>
      </c>
      <c r="AF25" s="12"/>
      <c r="AG25" s="12"/>
      <c r="AH25" s="10"/>
      <c r="AI25" s="12"/>
      <c r="AJ25" s="12"/>
      <c r="AK25" s="10"/>
      <c r="AL25" s="12"/>
      <c r="AM25" s="12"/>
      <c r="AN25" s="10"/>
      <c r="AO25" s="12"/>
      <c r="AP25" s="12"/>
      <c r="AQ25" s="10"/>
      <c r="AR25" s="12"/>
      <c r="AS25" s="12"/>
      <c r="AT25" s="10"/>
      <c r="AU25" s="17">
        <f t="shared" si="0"/>
        <v>0.06</v>
      </c>
      <c r="AW25" s="2">
        <f t="shared" si="1"/>
        <v>6</v>
      </c>
    </row>
    <row r="26" spans="1:49" x14ac:dyDescent="0.25">
      <c r="A26" s="5" t="s">
        <v>260</v>
      </c>
      <c r="B26" s="11" t="s">
        <v>18</v>
      </c>
      <c r="C26" s="12"/>
      <c r="D26" s="12"/>
      <c r="E26" s="10"/>
      <c r="F26" s="12"/>
      <c r="G26" s="12"/>
      <c r="H26" s="10"/>
      <c r="I26" s="12"/>
      <c r="J26" s="12"/>
      <c r="K26" s="10"/>
      <c r="L26" s="12"/>
      <c r="M26" s="12"/>
      <c r="N26" s="10"/>
      <c r="O26" s="12">
        <v>57.5</v>
      </c>
      <c r="P26" s="12">
        <f>O26*B5/C5</f>
        <v>57.5</v>
      </c>
      <c r="Q26" s="10">
        <f>(O26*B5/1000)</f>
        <v>0.57499999999999996</v>
      </c>
      <c r="R26" s="12"/>
      <c r="S26" s="12"/>
      <c r="T26" s="10"/>
      <c r="U26" s="12"/>
      <c r="V26" s="12"/>
      <c r="W26" s="10"/>
      <c r="X26" s="12"/>
      <c r="Y26" s="12"/>
      <c r="Z26" s="10"/>
      <c r="AA26" s="12"/>
      <c r="AB26" s="12"/>
      <c r="AC26" s="10"/>
      <c r="AD26" s="5" t="s">
        <v>260</v>
      </c>
      <c r="AE26" s="11" t="s">
        <v>18</v>
      </c>
      <c r="AF26" s="12"/>
      <c r="AG26" s="12"/>
      <c r="AH26" s="10"/>
      <c r="AI26" s="12"/>
      <c r="AJ26" s="12"/>
      <c r="AK26" s="10"/>
      <c r="AL26" s="12"/>
      <c r="AM26" s="12"/>
      <c r="AN26" s="10"/>
      <c r="AO26" s="12"/>
      <c r="AP26" s="12"/>
      <c r="AQ26" s="10"/>
      <c r="AR26" s="12"/>
      <c r="AS26" s="12"/>
      <c r="AT26" s="10"/>
      <c r="AU26" s="17">
        <f t="shared" si="0"/>
        <v>0.57499999999999996</v>
      </c>
      <c r="AW26" s="2">
        <f t="shared" si="1"/>
        <v>57.5</v>
      </c>
    </row>
    <row r="27" spans="1:49" x14ac:dyDescent="0.25">
      <c r="A27" s="5" t="s">
        <v>86</v>
      </c>
      <c r="B27" s="11" t="s">
        <v>18</v>
      </c>
      <c r="C27" s="12"/>
      <c r="D27" s="12"/>
      <c r="E27" s="10"/>
      <c r="F27" s="12"/>
      <c r="G27" s="12"/>
      <c r="H27" s="10"/>
      <c r="I27" s="12"/>
      <c r="J27" s="12"/>
      <c r="K27" s="10"/>
      <c r="L27" s="12"/>
      <c r="M27" s="12"/>
      <c r="N27" s="10"/>
      <c r="O27" s="12"/>
      <c r="P27" s="12"/>
      <c r="Q27" s="10"/>
      <c r="R27" s="12"/>
      <c r="S27" s="12"/>
      <c r="T27" s="10"/>
      <c r="U27" s="12"/>
      <c r="V27" s="12"/>
      <c r="W27" s="10"/>
      <c r="X27" s="12"/>
      <c r="Y27" s="12"/>
      <c r="Z27" s="10"/>
      <c r="AA27" s="12">
        <v>1.75</v>
      </c>
      <c r="AB27" s="12">
        <f>AA27*B5/C5</f>
        <v>1.75</v>
      </c>
      <c r="AC27" s="10">
        <f>(AA27*B5/1000)</f>
        <v>1.7500000000000002E-2</v>
      </c>
      <c r="AD27" s="5" t="s">
        <v>86</v>
      </c>
      <c r="AE27" s="11" t="s">
        <v>18</v>
      </c>
      <c r="AF27" s="12"/>
      <c r="AG27" s="12"/>
      <c r="AH27" s="10"/>
      <c r="AI27" s="12"/>
      <c r="AJ27" s="12"/>
      <c r="AK27" s="10"/>
      <c r="AL27" s="12">
        <v>45.5</v>
      </c>
      <c r="AM27" s="12">
        <f>AL27*B5/C5</f>
        <v>45.5</v>
      </c>
      <c r="AN27" s="10">
        <f>(AL27*B5/1000)</f>
        <v>0.45500000000000002</v>
      </c>
      <c r="AO27" s="12"/>
      <c r="AP27" s="12"/>
      <c r="AQ27" s="10"/>
      <c r="AR27" s="12"/>
      <c r="AS27" s="12"/>
      <c r="AT27" s="10"/>
      <c r="AU27" s="17">
        <f t="shared" si="0"/>
        <v>0.47250000000000003</v>
      </c>
      <c r="AW27" s="2">
        <f t="shared" si="1"/>
        <v>47.25</v>
      </c>
    </row>
    <row r="28" spans="1:49" x14ac:dyDescent="0.25">
      <c r="A28" s="5" t="s">
        <v>72</v>
      </c>
      <c r="B28" s="11" t="s">
        <v>18</v>
      </c>
      <c r="C28" s="12"/>
      <c r="D28" s="12"/>
      <c r="E28" s="10"/>
      <c r="F28" s="12"/>
      <c r="G28" s="12"/>
      <c r="H28" s="10"/>
      <c r="I28" s="12"/>
      <c r="J28" s="12"/>
      <c r="K28" s="10"/>
      <c r="L28" s="12"/>
      <c r="M28" s="12"/>
      <c r="N28" s="10"/>
      <c r="O28" s="12"/>
      <c r="P28" s="12"/>
      <c r="Q28" s="10"/>
      <c r="R28" s="12">
        <v>6</v>
      </c>
      <c r="S28" s="12">
        <f>R28*B5/C5</f>
        <v>6</v>
      </c>
      <c r="T28" s="10">
        <f>(R28*B5/1000)</f>
        <v>0.06</v>
      </c>
      <c r="U28" s="12"/>
      <c r="V28" s="12"/>
      <c r="W28" s="10"/>
      <c r="X28" s="12"/>
      <c r="Y28" s="12"/>
      <c r="Z28" s="10"/>
      <c r="AA28" s="12">
        <v>2.6</v>
      </c>
      <c r="AB28" s="12">
        <f>AA28*B5/C5</f>
        <v>2.6</v>
      </c>
      <c r="AC28" s="10">
        <f>(AA28*B5/1000)</f>
        <v>2.5999999999999999E-2</v>
      </c>
      <c r="AD28" s="5" t="s">
        <v>72</v>
      </c>
      <c r="AE28" s="11" t="s">
        <v>18</v>
      </c>
      <c r="AF28" s="12"/>
      <c r="AG28" s="12"/>
      <c r="AH28" s="10"/>
      <c r="AI28" s="12"/>
      <c r="AJ28" s="12"/>
      <c r="AK28" s="10"/>
      <c r="AL28" s="12"/>
      <c r="AM28" s="12"/>
      <c r="AN28" s="10"/>
      <c r="AO28" s="12"/>
      <c r="AP28" s="12"/>
      <c r="AQ28" s="10"/>
      <c r="AR28" s="12"/>
      <c r="AS28" s="12"/>
      <c r="AT28" s="10"/>
      <c r="AU28" s="17">
        <f t="shared" si="0"/>
        <v>8.5999999999999993E-2</v>
      </c>
      <c r="AW28" s="2">
        <f t="shared" si="1"/>
        <v>8.6</v>
      </c>
    </row>
    <row r="29" spans="1:49" x14ac:dyDescent="0.25">
      <c r="A29" s="5" t="s">
        <v>198</v>
      </c>
      <c r="B29" s="11" t="s">
        <v>18</v>
      </c>
      <c r="C29" s="12"/>
      <c r="D29" s="12"/>
      <c r="E29" s="10"/>
      <c r="F29" s="12"/>
      <c r="G29" s="12"/>
      <c r="H29" s="10"/>
      <c r="I29" s="12"/>
      <c r="J29" s="12"/>
      <c r="K29" s="10"/>
      <c r="L29" s="12"/>
      <c r="M29" s="12"/>
      <c r="N29" s="10"/>
      <c r="O29" s="12"/>
      <c r="P29" s="12"/>
      <c r="Q29" s="10"/>
      <c r="R29" s="12"/>
      <c r="S29" s="12"/>
      <c r="T29" s="10"/>
      <c r="U29" s="12"/>
      <c r="V29" s="12"/>
      <c r="W29" s="10"/>
      <c r="X29" s="12"/>
      <c r="Y29" s="12"/>
      <c r="Z29" s="10"/>
      <c r="AA29" s="12"/>
      <c r="AB29" s="12"/>
      <c r="AC29" s="10"/>
      <c r="AD29" s="5" t="s">
        <v>198</v>
      </c>
      <c r="AE29" s="11" t="s">
        <v>18</v>
      </c>
      <c r="AF29" s="12">
        <v>18</v>
      </c>
      <c r="AG29" s="12">
        <f>AF29*B5/C5</f>
        <v>18</v>
      </c>
      <c r="AH29" s="10">
        <f>(AF29*B5/1000)</f>
        <v>0.18</v>
      </c>
      <c r="AI29" s="12"/>
      <c r="AJ29" s="12"/>
      <c r="AK29" s="10"/>
      <c r="AL29" s="12"/>
      <c r="AM29" s="12"/>
      <c r="AN29" s="10"/>
      <c r="AO29" s="12"/>
      <c r="AP29" s="12"/>
      <c r="AQ29" s="10"/>
      <c r="AR29" s="12"/>
      <c r="AS29" s="12"/>
      <c r="AT29" s="10"/>
      <c r="AU29" s="17">
        <f t="shared" si="0"/>
        <v>0.18</v>
      </c>
      <c r="AW29" s="2">
        <f t="shared" si="1"/>
        <v>18</v>
      </c>
    </row>
    <row r="30" spans="1:49" x14ac:dyDescent="0.25">
      <c r="A30" s="5" t="s">
        <v>229</v>
      </c>
      <c r="B30" s="11" t="s">
        <v>18</v>
      </c>
      <c r="C30" s="12"/>
      <c r="D30" s="12"/>
      <c r="E30" s="10"/>
      <c r="F30" s="12"/>
      <c r="G30" s="12"/>
      <c r="H30" s="10"/>
      <c r="I30" s="12"/>
      <c r="J30" s="12"/>
      <c r="K30" s="10"/>
      <c r="L30" s="12"/>
      <c r="M30" s="12"/>
      <c r="N30" s="10"/>
      <c r="O30" s="12"/>
      <c r="P30" s="12"/>
      <c r="Q30" s="10"/>
      <c r="R30" s="12"/>
      <c r="S30" s="12"/>
      <c r="T30" s="10"/>
      <c r="U30" s="12"/>
      <c r="V30" s="12"/>
      <c r="W30" s="10"/>
      <c r="X30" s="12"/>
      <c r="Y30" s="12"/>
      <c r="Z30" s="10"/>
      <c r="AA30" s="12"/>
      <c r="AB30" s="12"/>
      <c r="AC30" s="10"/>
      <c r="AD30" s="5" t="s">
        <v>229</v>
      </c>
      <c r="AE30" s="11" t="s">
        <v>18</v>
      </c>
      <c r="AF30" s="12"/>
      <c r="AG30" s="12"/>
      <c r="AH30" s="10"/>
      <c r="AI30" s="12"/>
      <c r="AJ30" s="12"/>
      <c r="AK30" s="10"/>
      <c r="AL30" s="12">
        <v>9.1</v>
      </c>
      <c r="AM30" s="12">
        <f>AL30*B5/C5</f>
        <v>9.1</v>
      </c>
      <c r="AN30" s="10">
        <f>(AL30*B5/1000)</f>
        <v>9.0999999999999998E-2</v>
      </c>
      <c r="AO30" s="12"/>
      <c r="AP30" s="12"/>
      <c r="AQ30" s="10"/>
      <c r="AR30" s="12"/>
      <c r="AS30" s="12"/>
      <c r="AT30" s="10"/>
      <c r="AU30" s="17">
        <f t="shared" si="0"/>
        <v>9.0999999999999998E-2</v>
      </c>
      <c r="AW30" s="2">
        <f t="shared" si="1"/>
        <v>9.1</v>
      </c>
    </row>
    <row r="31" spans="1:49" x14ac:dyDescent="0.25">
      <c r="A31" s="5" t="s">
        <v>75</v>
      </c>
      <c r="B31" s="11" t="s">
        <v>39</v>
      </c>
      <c r="C31" s="12"/>
      <c r="D31" s="12"/>
      <c r="E31" s="10"/>
      <c r="F31" s="12"/>
      <c r="G31" s="12"/>
      <c r="H31" s="10"/>
      <c r="I31" s="12"/>
      <c r="J31" s="12"/>
      <c r="K31" s="10"/>
      <c r="L31" s="12"/>
      <c r="M31" s="12"/>
      <c r="N31" s="10"/>
      <c r="O31" s="12"/>
      <c r="P31" s="12"/>
      <c r="Q31" s="10"/>
      <c r="R31" s="12"/>
      <c r="S31" s="12"/>
      <c r="T31" s="10"/>
      <c r="U31" s="12"/>
      <c r="V31" s="12"/>
      <c r="W31" s="10"/>
      <c r="X31" s="12"/>
      <c r="Y31" s="12"/>
      <c r="Z31" s="10"/>
      <c r="AA31" s="12"/>
      <c r="AB31" s="12"/>
      <c r="AC31" s="10"/>
      <c r="AD31" s="5" t="s">
        <v>75</v>
      </c>
      <c r="AE31" s="11" t="s">
        <v>39</v>
      </c>
      <c r="AF31" s="12"/>
      <c r="AG31" s="12"/>
      <c r="AH31" s="10"/>
      <c r="AI31" s="12"/>
      <c r="AJ31" s="12"/>
      <c r="AK31" s="10"/>
      <c r="AL31" s="31">
        <v>0.8</v>
      </c>
      <c r="AM31" s="12">
        <f>AL31*B5/C5</f>
        <v>0.8</v>
      </c>
      <c r="AN31" s="10">
        <f>(AL31*B5/1000)/0.01</f>
        <v>0.8</v>
      </c>
      <c r="AO31" s="12"/>
      <c r="AP31" s="12"/>
      <c r="AQ31" s="10"/>
      <c r="AR31" s="12"/>
      <c r="AS31" s="12"/>
      <c r="AT31" s="10"/>
      <c r="AU31" s="17">
        <f t="shared" si="0"/>
        <v>0.8</v>
      </c>
      <c r="AV31" t="s">
        <v>230</v>
      </c>
      <c r="AW31" s="2">
        <f t="shared" si="1"/>
        <v>0.8</v>
      </c>
    </row>
    <row r="32" spans="1:49" x14ac:dyDescent="0.25">
      <c r="A32" s="5" t="s">
        <v>76</v>
      </c>
      <c r="B32" s="11" t="s">
        <v>39</v>
      </c>
      <c r="C32" s="12"/>
      <c r="D32" s="12"/>
      <c r="E32" s="10"/>
      <c r="F32" s="12"/>
      <c r="G32" s="12"/>
      <c r="H32" s="10"/>
      <c r="I32" s="12"/>
      <c r="J32" s="12"/>
      <c r="K32" s="10"/>
      <c r="L32" s="12"/>
      <c r="M32" s="12"/>
      <c r="N32" s="10"/>
      <c r="O32" s="12"/>
      <c r="P32" s="12"/>
      <c r="Q32" s="10"/>
      <c r="R32" s="12"/>
      <c r="S32" s="12"/>
      <c r="T32" s="10"/>
      <c r="U32" s="12"/>
      <c r="V32" s="12"/>
      <c r="W32" s="10"/>
      <c r="X32" s="12"/>
      <c r="Y32" s="12"/>
      <c r="Z32" s="10"/>
      <c r="AA32" s="12"/>
      <c r="AB32" s="12"/>
      <c r="AC32" s="10"/>
      <c r="AD32" s="5" t="s">
        <v>76</v>
      </c>
      <c r="AE32" s="11" t="s">
        <v>39</v>
      </c>
      <c r="AF32" s="12"/>
      <c r="AG32" s="12"/>
      <c r="AH32" s="10"/>
      <c r="AI32" s="12"/>
      <c r="AJ32" s="12"/>
      <c r="AK32" s="10"/>
      <c r="AL32" s="12"/>
      <c r="AM32" s="12"/>
      <c r="AN32" s="10"/>
      <c r="AO32" s="12">
        <v>150</v>
      </c>
      <c r="AP32" s="12">
        <f>AO32*B5/C5</f>
        <v>150</v>
      </c>
      <c r="AQ32" s="10">
        <f>(AO32*B5/1000)</f>
        <v>1.5</v>
      </c>
      <c r="AR32" s="12"/>
      <c r="AS32" s="12"/>
      <c r="AT32" s="10"/>
      <c r="AU32" s="17">
        <f t="shared" si="0"/>
        <v>1.5</v>
      </c>
      <c r="AW32" s="2">
        <f t="shared" si="1"/>
        <v>150</v>
      </c>
    </row>
    <row r="33" spans="1:49" ht="12.75" customHeight="1" x14ac:dyDescent="0.25">
      <c r="A33" s="5" t="s">
        <v>121</v>
      </c>
      <c r="B33" s="11" t="s">
        <v>18</v>
      </c>
      <c r="C33" s="12"/>
      <c r="D33" s="12"/>
      <c r="E33" s="10"/>
      <c r="F33" s="12"/>
      <c r="G33" s="12"/>
      <c r="H33" s="10"/>
      <c r="I33" s="12"/>
      <c r="J33" s="12"/>
      <c r="K33" s="10"/>
      <c r="L33" s="12"/>
      <c r="M33" s="12"/>
      <c r="N33" s="10"/>
      <c r="O33" s="12"/>
      <c r="P33" s="12"/>
      <c r="Q33" s="10"/>
      <c r="R33" s="12"/>
      <c r="S33" s="12"/>
      <c r="T33" s="10"/>
      <c r="U33" s="12"/>
      <c r="V33" s="12"/>
      <c r="W33" s="10"/>
      <c r="X33" s="12"/>
      <c r="Y33" s="12"/>
      <c r="Z33" s="10"/>
      <c r="AA33" s="12"/>
      <c r="AB33" s="12"/>
      <c r="AC33" s="10"/>
      <c r="AD33" s="5" t="s">
        <v>121</v>
      </c>
      <c r="AE33" s="11" t="s">
        <v>18</v>
      </c>
      <c r="AF33" s="12"/>
      <c r="AG33" s="12"/>
      <c r="AH33" s="10"/>
      <c r="AI33" s="12"/>
      <c r="AJ33" s="12"/>
      <c r="AK33" s="10"/>
      <c r="AL33" s="12"/>
      <c r="AM33" s="12"/>
      <c r="AN33" s="10"/>
      <c r="AO33" s="12"/>
      <c r="AP33" s="12"/>
      <c r="AQ33" s="10"/>
      <c r="AR33" s="12">
        <v>60</v>
      </c>
      <c r="AS33" s="12">
        <f>AR33*B5/C5</f>
        <v>60</v>
      </c>
      <c r="AT33" s="10">
        <f>(AR33*B5/1000)</f>
        <v>0.6</v>
      </c>
      <c r="AU33" s="17">
        <f t="shared" si="0"/>
        <v>0.6</v>
      </c>
      <c r="AW33" s="2">
        <f t="shared" si="1"/>
        <v>60</v>
      </c>
    </row>
    <row r="34" spans="1:49" ht="12.75" customHeight="1" x14ac:dyDescent="0.25">
      <c r="A34" s="5" t="s">
        <v>77</v>
      </c>
      <c r="B34" s="11" t="s">
        <v>18</v>
      </c>
      <c r="C34" s="12"/>
      <c r="D34" s="12"/>
      <c r="E34" s="10"/>
      <c r="F34" s="12"/>
      <c r="G34" s="12"/>
      <c r="H34" s="10"/>
      <c r="I34" s="12"/>
      <c r="J34" s="12"/>
      <c r="K34" s="10"/>
      <c r="L34" s="12"/>
      <c r="M34" s="12"/>
      <c r="N34" s="10"/>
      <c r="O34" s="12"/>
      <c r="P34" s="12"/>
      <c r="Q34" s="10"/>
      <c r="R34" s="12"/>
      <c r="S34" s="12"/>
      <c r="T34" s="10"/>
      <c r="U34" s="12"/>
      <c r="V34" s="12"/>
      <c r="W34" s="10"/>
      <c r="X34" s="12"/>
      <c r="Y34" s="12"/>
      <c r="Z34" s="10"/>
      <c r="AA34" s="12"/>
      <c r="AB34" s="12"/>
      <c r="AC34" s="10"/>
      <c r="AD34" s="5" t="s">
        <v>77</v>
      </c>
      <c r="AE34" s="11" t="s">
        <v>18</v>
      </c>
      <c r="AF34" s="12"/>
      <c r="AG34" s="12"/>
      <c r="AH34" s="10"/>
      <c r="AI34" s="12"/>
      <c r="AJ34" s="12"/>
      <c r="AK34" s="10"/>
      <c r="AL34" s="12"/>
      <c r="AM34" s="12"/>
      <c r="AN34" s="10"/>
      <c r="AO34" s="12"/>
      <c r="AP34" s="12"/>
      <c r="AQ34" s="10"/>
      <c r="AR34" s="12">
        <v>5</v>
      </c>
      <c r="AS34" s="12">
        <f>AR34*B5/C5</f>
        <v>5</v>
      </c>
      <c r="AT34" s="10">
        <f>(AR34*B5/1000)</f>
        <v>0.05</v>
      </c>
      <c r="AU34" s="17">
        <f t="shared" si="0"/>
        <v>0.05</v>
      </c>
      <c r="AW34" s="2">
        <f t="shared" si="1"/>
        <v>5</v>
      </c>
    </row>
    <row r="35" spans="1:49" x14ac:dyDescent="0.25">
      <c r="O35" s="13"/>
      <c r="P35" s="13"/>
      <c r="AL35" s="13"/>
      <c r="AM35" s="13"/>
      <c r="AU35"/>
    </row>
    <row r="36" spans="1:49" x14ac:dyDescent="0.25">
      <c r="AU36"/>
    </row>
  </sheetData>
  <mergeCells count="40">
    <mergeCell ref="AO7:AQ7"/>
    <mergeCell ref="AR7:AT7"/>
    <mergeCell ref="AL8:AN8"/>
    <mergeCell ref="C8:E8"/>
    <mergeCell ref="F8:H8"/>
    <mergeCell ref="I8:K8"/>
    <mergeCell ref="L8:N8"/>
    <mergeCell ref="O8:Q8"/>
    <mergeCell ref="R8:T8"/>
    <mergeCell ref="U8:W8"/>
    <mergeCell ref="X8:Z8"/>
    <mergeCell ref="AA8:AC8"/>
    <mergeCell ref="AF8:AH8"/>
    <mergeCell ref="AI8:AK8"/>
    <mergeCell ref="AU7:AU8"/>
    <mergeCell ref="AO8:AQ8"/>
    <mergeCell ref="AR8:AT8"/>
    <mergeCell ref="AS4:AT4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F7:AH7"/>
    <mergeCell ref="AI7:AK7"/>
    <mergeCell ref="AL7:AN7"/>
    <mergeCell ref="AE3:AH3"/>
    <mergeCell ref="AI3:AK3"/>
    <mergeCell ref="AL3:AN3"/>
    <mergeCell ref="AP3:AR3"/>
    <mergeCell ref="AS3:AT3"/>
    <mergeCell ref="A4:A5"/>
    <mergeCell ref="AE4:AH4"/>
    <mergeCell ref="AI4:AK4"/>
    <mergeCell ref="AL4:AN4"/>
    <mergeCell ref="AP4:AR4"/>
  </mergeCells>
  <pageMargins left="0" right="0" top="0" bottom="0" header="0.31496062992125984" footer="0.31496062992125984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A37"/>
  <sheetViews>
    <sheetView zoomScaleNormal="100" workbookViewId="0">
      <pane xSplit="5" ySplit="8" topLeftCell="F18" activePane="bottomRight" state="frozen"/>
      <selection pane="topRight" activeCell="F1" sqref="F1"/>
      <selection pane="bottomLeft" activeCell="A9" sqref="A9"/>
      <selection pane="bottomRight" activeCell="P24" sqref="P24"/>
    </sheetView>
  </sheetViews>
  <sheetFormatPr defaultRowHeight="15" x14ac:dyDescent="0.25"/>
  <cols>
    <col min="1" max="1" width="20.7109375" customWidth="1"/>
    <col min="2" max="2" width="4.7109375" customWidth="1"/>
    <col min="3" max="3" width="5.140625" customWidth="1"/>
    <col min="4" max="4" width="4.7109375" customWidth="1"/>
    <col min="5" max="5" width="4.7109375" style="2" customWidth="1"/>
    <col min="6" max="7" width="4.7109375" customWidth="1"/>
    <col min="8" max="8" width="4.7109375" style="2" customWidth="1"/>
    <col min="9" max="10" width="4.7109375" customWidth="1"/>
    <col min="11" max="11" width="4.7109375" style="2" customWidth="1"/>
    <col min="12" max="13" width="4.7109375" customWidth="1"/>
    <col min="14" max="14" width="4.7109375" style="2" customWidth="1"/>
    <col min="15" max="16" width="4.7109375" customWidth="1"/>
    <col min="17" max="17" width="4.7109375" style="2" customWidth="1"/>
    <col min="18" max="19" width="4.7109375" customWidth="1"/>
    <col min="20" max="20" width="4.7109375" style="2" customWidth="1"/>
    <col min="21" max="22" width="4.7109375" customWidth="1"/>
    <col min="23" max="23" width="4.7109375" style="2" customWidth="1"/>
    <col min="24" max="25" width="4.7109375" customWidth="1"/>
    <col min="26" max="26" width="4.7109375" style="2" customWidth="1"/>
    <col min="27" max="28" width="4.7109375" customWidth="1"/>
    <col min="29" max="30" width="4.7109375" style="2" customWidth="1"/>
    <col min="31" max="31" width="16.42578125" style="2" customWidth="1"/>
    <col min="32" max="32" width="4.7109375" style="2" customWidth="1"/>
    <col min="33" max="34" width="4.7109375" customWidth="1"/>
    <col min="35" max="35" width="4.7109375" style="2" customWidth="1"/>
    <col min="36" max="37" width="4.7109375" customWidth="1"/>
    <col min="38" max="38" width="4.7109375" style="2" customWidth="1"/>
    <col min="39" max="40" width="4.7109375" customWidth="1"/>
    <col min="41" max="41" width="4.7109375" style="2" customWidth="1"/>
    <col min="42" max="43" width="4.7109375" customWidth="1"/>
    <col min="44" max="44" width="4.7109375" style="2" customWidth="1"/>
    <col min="45" max="46" width="4.7109375" customWidth="1"/>
    <col min="47" max="47" width="4.7109375" style="2" customWidth="1"/>
    <col min="48" max="49" width="4.7109375" customWidth="1"/>
    <col min="50" max="50" width="4.7109375" style="2" customWidth="1"/>
    <col min="51" max="51" width="9.140625" style="2"/>
    <col min="53" max="53" width="9.140625" style="2"/>
  </cols>
  <sheetData>
    <row r="1" spans="1:53" ht="18.75" x14ac:dyDescent="0.3">
      <c r="A1" t="s">
        <v>115</v>
      </c>
      <c r="J1" s="1" t="s">
        <v>0</v>
      </c>
      <c r="K1" s="1"/>
      <c r="L1" s="1"/>
      <c r="M1" s="1"/>
    </row>
    <row r="2" spans="1:53" ht="18.75" x14ac:dyDescent="0.3">
      <c r="F2" t="s">
        <v>1</v>
      </c>
      <c r="J2" s="1"/>
      <c r="K2" s="1"/>
      <c r="L2" s="3"/>
      <c r="M2" s="3"/>
      <c r="N2" s="14"/>
      <c r="O2" t="s">
        <v>2</v>
      </c>
    </row>
    <row r="3" spans="1:53" ht="18.75" x14ac:dyDescent="0.3">
      <c r="E3" s="2" t="s">
        <v>235</v>
      </c>
      <c r="J3" s="1"/>
      <c r="K3" s="1"/>
      <c r="L3" s="4"/>
      <c r="M3" s="4"/>
      <c r="N3" s="15"/>
      <c r="Q3" s="2" t="s">
        <v>307</v>
      </c>
      <c r="AF3" s="67" t="s">
        <v>56</v>
      </c>
      <c r="AG3" s="67"/>
      <c r="AH3" s="67"/>
      <c r="AI3" s="67"/>
      <c r="AJ3" s="69"/>
      <c r="AK3" s="69"/>
      <c r="AL3" s="69"/>
      <c r="AM3" s="67" t="s">
        <v>57</v>
      </c>
      <c r="AN3" s="67"/>
      <c r="AO3" s="67"/>
      <c r="AQ3" s="67" t="s">
        <v>58</v>
      </c>
      <c r="AR3" s="67"/>
      <c r="AS3" s="67"/>
      <c r="AT3" s="67"/>
      <c r="AU3" s="67"/>
      <c r="AV3" s="25" t="s">
        <v>245</v>
      </c>
      <c r="AW3" s="25"/>
    </row>
    <row r="4" spans="1:53" x14ac:dyDescent="0.25">
      <c r="A4" s="66" t="s">
        <v>3</v>
      </c>
      <c r="B4" s="5" t="s">
        <v>4</v>
      </c>
      <c r="C4" s="5" t="s">
        <v>5</v>
      </c>
      <c r="AF4" s="67" t="s">
        <v>59</v>
      </c>
      <c r="AG4" s="67"/>
      <c r="AH4" s="67"/>
      <c r="AI4" s="67"/>
      <c r="AJ4" s="68"/>
      <c r="AK4" s="68"/>
      <c r="AL4" s="68"/>
      <c r="AM4" s="67" t="s">
        <v>222</v>
      </c>
      <c r="AN4" s="67"/>
      <c r="AO4" s="67"/>
      <c r="AQ4" s="67" t="s">
        <v>60</v>
      </c>
      <c r="AR4" s="67"/>
      <c r="AS4" s="67"/>
      <c r="AT4" s="68"/>
      <c r="AU4" s="68"/>
      <c r="AV4" s="25" t="s">
        <v>61</v>
      </c>
      <c r="AW4" s="25"/>
    </row>
    <row r="5" spans="1:53" x14ac:dyDescent="0.25">
      <c r="A5" s="66"/>
      <c r="B5" s="5">
        <v>10</v>
      </c>
      <c r="C5" s="5">
        <v>10</v>
      </c>
    </row>
    <row r="6" spans="1:53" x14ac:dyDescent="0.25">
      <c r="A6" s="6"/>
      <c r="B6" s="7"/>
      <c r="C6" s="7"/>
    </row>
    <row r="7" spans="1:53" ht="48.75" customHeight="1" x14ac:dyDescent="0.25">
      <c r="A7" s="8" t="s">
        <v>6</v>
      </c>
      <c r="B7" s="9" t="s">
        <v>7</v>
      </c>
      <c r="C7" s="73" t="s">
        <v>116</v>
      </c>
      <c r="D7" s="73"/>
      <c r="E7" s="73"/>
      <c r="F7" s="72" t="s">
        <v>249</v>
      </c>
      <c r="G7" s="72"/>
      <c r="H7" s="72"/>
      <c r="I7" s="73" t="s">
        <v>206</v>
      </c>
      <c r="J7" s="73"/>
      <c r="K7" s="73"/>
      <c r="L7" s="72" t="s">
        <v>48</v>
      </c>
      <c r="M7" s="72"/>
      <c r="N7" s="72"/>
      <c r="O7" s="72" t="s">
        <v>252</v>
      </c>
      <c r="P7" s="72"/>
      <c r="Q7" s="72"/>
      <c r="R7" s="73" t="s">
        <v>117</v>
      </c>
      <c r="S7" s="73"/>
      <c r="T7" s="73"/>
      <c r="U7" s="74" t="s">
        <v>79</v>
      </c>
      <c r="V7" s="75"/>
      <c r="W7" s="75"/>
      <c r="X7" s="74" t="s">
        <v>176</v>
      </c>
      <c r="Y7" s="75"/>
      <c r="Z7" s="75"/>
      <c r="AA7" s="73" t="s">
        <v>81</v>
      </c>
      <c r="AB7" s="73"/>
      <c r="AC7" s="73"/>
      <c r="AD7" s="55"/>
      <c r="AE7" s="8" t="s">
        <v>6</v>
      </c>
      <c r="AF7" s="9" t="s">
        <v>7</v>
      </c>
      <c r="AG7" s="73" t="s">
        <v>119</v>
      </c>
      <c r="AH7" s="73"/>
      <c r="AI7" s="73"/>
      <c r="AJ7" s="73" t="s">
        <v>289</v>
      </c>
      <c r="AK7" s="73"/>
      <c r="AL7" s="73"/>
      <c r="AM7" s="73" t="s">
        <v>8</v>
      </c>
      <c r="AN7" s="73"/>
      <c r="AO7" s="73"/>
      <c r="AP7" s="73" t="s">
        <v>292</v>
      </c>
      <c r="AQ7" s="73"/>
      <c r="AR7" s="73"/>
      <c r="AS7" s="73" t="s">
        <v>14</v>
      </c>
      <c r="AT7" s="73"/>
      <c r="AU7" s="73"/>
      <c r="AV7" s="73" t="s">
        <v>84</v>
      </c>
      <c r="AW7" s="73"/>
      <c r="AX7" s="73"/>
      <c r="AY7" s="70" t="s">
        <v>16</v>
      </c>
    </row>
    <row r="8" spans="1:53" s="2" customFormat="1" x14ac:dyDescent="0.25">
      <c r="A8" s="10" t="s">
        <v>17</v>
      </c>
      <c r="B8" s="10"/>
      <c r="C8" s="71">
        <v>200</v>
      </c>
      <c r="D8" s="71"/>
      <c r="E8" s="71"/>
      <c r="F8" s="71">
        <v>180</v>
      </c>
      <c r="G8" s="71"/>
      <c r="H8" s="71"/>
      <c r="I8" s="71">
        <v>35</v>
      </c>
      <c r="J8" s="71"/>
      <c r="K8" s="71"/>
      <c r="L8" s="71">
        <v>100</v>
      </c>
      <c r="M8" s="71"/>
      <c r="N8" s="71"/>
      <c r="O8" s="71">
        <v>60</v>
      </c>
      <c r="P8" s="71"/>
      <c r="Q8" s="71"/>
      <c r="R8" s="71">
        <v>200</v>
      </c>
      <c r="S8" s="71"/>
      <c r="T8" s="71"/>
      <c r="U8" s="71">
        <v>130</v>
      </c>
      <c r="V8" s="71"/>
      <c r="W8" s="71"/>
      <c r="X8" s="71">
        <v>80</v>
      </c>
      <c r="Y8" s="71"/>
      <c r="Z8" s="71"/>
      <c r="AA8" s="71">
        <v>30</v>
      </c>
      <c r="AB8" s="71"/>
      <c r="AC8" s="71"/>
      <c r="AD8" s="56"/>
      <c r="AE8" s="10" t="s">
        <v>17</v>
      </c>
      <c r="AF8" s="10"/>
      <c r="AG8" s="71">
        <v>200</v>
      </c>
      <c r="AH8" s="71"/>
      <c r="AI8" s="71"/>
      <c r="AJ8" s="71">
        <v>38</v>
      </c>
      <c r="AK8" s="71"/>
      <c r="AL8" s="71"/>
      <c r="AM8" s="71">
        <v>150</v>
      </c>
      <c r="AN8" s="71"/>
      <c r="AO8" s="71"/>
      <c r="AP8" s="71">
        <v>25</v>
      </c>
      <c r="AQ8" s="71"/>
      <c r="AR8" s="71"/>
      <c r="AS8" s="71">
        <v>150</v>
      </c>
      <c r="AT8" s="71"/>
      <c r="AU8" s="71"/>
      <c r="AV8" s="71">
        <v>60</v>
      </c>
      <c r="AW8" s="71"/>
      <c r="AX8" s="71"/>
      <c r="AY8" s="70"/>
    </row>
    <row r="9" spans="1:53" x14ac:dyDescent="0.25">
      <c r="A9" s="5" t="s">
        <v>254</v>
      </c>
      <c r="B9" s="11" t="s">
        <v>39</v>
      </c>
      <c r="C9" s="12"/>
      <c r="D9" s="12"/>
      <c r="E9" s="10"/>
      <c r="F9" s="12"/>
      <c r="G9" s="12"/>
      <c r="H9" s="10"/>
      <c r="I9" s="12"/>
      <c r="J9" s="12"/>
      <c r="K9" s="10"/>
      <c r="L9" s="12">
        <v>100</v>
      </c>
      <c r="M9" s="12">
        <f>L9*B5/C5</f>
        <v>100</v>
      </c>
      <c r="N9" s="10">
        <f>(L9*B5/1000)/0.5</f>
        <v>2</v>
      </c>
      <c r="O9" s="12"/>
      <c r="P9" s="12"/>
      <c r="Q9" s="10"/>
      <c r="R9" s="12"/>
      <c r="S9" s="12"/>
      <c r="T9" s="10"/>
      <c r="U9" s="12"/>
      <c r="V9" s="12"/>
      <c r="W9" s="10"/>
      <c r="X9" s="12"/>
      <c r="Y9" s="12"/>
      <c r="Z9" s="10"/>
      <c r="AA9" s="12"/>
      <c r="AB9" s="12"/>
      <c r="AC9" s="10"/>
      <c r="AD9" s="10"/>
      <c r="AE9" s="5" t="s">
        <v>254</v>
      </c>
      <c r="AF9" s="11" t="s">
        <v>39</v>
      </c>
      <c r="AG9" s="12"/>
      <c r="AH9" s="12"/>
      <c r="AI9" s="10"/>
      <c r="AJ9" s="12"/>
      <c r="AK9" s="12"/>
      <c r="AL9" s="10"/>
      <c r="AM9" s="12"/>
      <c r="AN9" s="12"/>
      <c r="AO9" s="10"/>
      <c r="AP9" s="12"/>
      <c r="AQ9" s="12"/>
      <c r="AR9" s="10"/>
      <c r="AS9" s="12"/>
      <c r="AT9" s="12"/>
      <c r="AU9" s="10"/>
      <c r="AV9" s="12"/>
      <c r="AW9" s="12"/>
      <c r="AX9" s="10"/>
      <c r="AY9" s="17">
        <f>E9+H9+K9+N9+Q9+T9+W9+Z9+AC9+AI9+AL9+AO9+AR9+AU9+AX9</f>
        <v>2</v>
      </c>
      <c r="AZ9" t="s">
        <v>300</v>
      </c>
      <c r="BA9" s="2">
        <f>C9+F9+I9+L9+O9+R9+U9+X9+AA9+AG9+AJ9+AP9+AM9+AS9+AV9</f>
        <v>100</v>
      </c>
    </row>
    <row r="10" spans="1:53" x14ac:dyDescent="0.25">
      <c r="A10" s="5" t="s">
        <v>27</v>
      </c>
      <c r="B10" s="11" t="s">
        <v>18</v>
      </c>
      <c r="C10" s="12"/>
      <c r="D10" s="12"/>
      <c r="E10" s="10"/>
      <c r="F10" s="12"/>
      <c r="G10" s="12"/>
      <c r="H10" s="10"/>
      <c r="I10" s="12"/>
      <c r="J10" s="12"/>
      <c r="K10" s="10"/>
      <c r="L10" s="12">
        <v>20</v>
      </c>
      <c r="M10" s="12">
        <f>L10*B5/C5</f>
        <v>20</v>
      </c>
      <c r="N10" s="10">
        <f>(L10*B5/1000)</f>
        <v>0.2</v>
      </c>
      <c r="O10" s="12"/>
      <c r="P10" s="12"/>
      <c r="Q10" s="10"/>
      <c r="R10" s="12"/>
      <c r="S10" s="12"/>
      <c r="T10" s="10"/>
      <c r="U10" s="12"/>
      <c r="V10" s="12"/>
      <c r="W10" s="10"/>
      <c r="X10" s="12"/>
      <c r="Y10" s="12"/>
      <c r="Z10" s="10"/>
      <c r="AA10" s="12"/>
      <c r="AB10" s="12"/>
      <c r="AC10" s="10"/>
      <c r="AD10" s="10"/>
      <c r="AE10" s="5" t="s">
        <v>27</v>
      </c>
      <c r="AF10" s="11" t="s">
        <v>18</v>
      </c>
      <c r="AG10" s="12"/>
      <c r="AH10" s="12"/>
      <c r="AI10" s="10"/>
      <c r="AJ10" s="12"/>
      <c r="AK10" s="12"/>
      <c r="AL10" s="10"/>
      <c r="AM10" s="12"/>
      <c r="AN10" s="12"/>
      <c r="AO10" s="10"/>
      <c r="AP10" s="12"/>
      <c r="AQ10" s="12"/>
      <c r="AR10" s="10"/>
      <c r="AS10" s="12"/>
      <c r="AT10" s="12"/>
      <c r="AU10" s="10"/>
      <c r="AV10" s="12"/>
      <c r="AW10" s="12"/>
      <c r="AX10" s="10"/>
      <c r="AY10" s="17">
        <f t="shared" ref="AY10:AY37" si="0">E10+H10+K10+N10+Q10+T10+W10+Z10+AC10+AI10+AL10+AO10+AR10+AU10+AX10</f>
        <v>0.2</v>
      </c>
      <c r="BA10" s="2">
        <f t="shared" ref="BA10:BA37" si="1">C10+F10+I10+L10+O10+R10+U10+X10+AA10+AG10+AJ10+AP10+AM10+AS10+AV10</f>
        <v>20</v>
      </c>
    </row>
    <row r="11" spans="1:53" s="26" customFormat="1" x14ac:dyDescent="0.25">
      <c r="A11" s="38" t="s">
        <v>19</v>
      </c>
      <c r="B11" s="41" t="s">
        <v>38</v>
      </c>
      <c r="C11" s="33">
        <v>150</v>
      </c>
      <c r="D11" s="33">
        <f>C11*B5/C5</f>
        <v>150</v>
      </c>
      <c r="E11" s="34">
        <f>(C11*B5/1000)</f>
        <v>1.5</v>
      </c>
      <c r="F11" s="33"/>
      <c r="G11" s="33"/>
      <c r="H11" s="34"/>
      <c r="I11" s="33"/>
      <c r="J11" s="33"/>
      <c r="K11" s="34"/>
      <c r="L11" s="33"/>
      <c r="M11" s="33"/>
      <c r="N11" s="34"/>
      <c r="O11" s="33"/>
      <c r="P11" s="33"/>
      <c r="Q11" s="34"/>
      <c r="R11" s="33"/>
      <c r="S11" s="33"/>
      <c r="T11" s="34"/>
      <c r="U11" s="33">
        <v>20.8</v>
      </c>
      <c r="V11" s="33">
        <f>U11*B5/C5</f>
        <v>20.8</v>
      </c>
      <c r="W11" s="34">
        <f>(U11*B5/1000)</f>
        <v>0.20799999999999999</v>
      </c>
      <c r="X11" s="33">
        <v>16</v>
      </c>
      <c r="Y11" s="33">
        <f>X11*B5/C5</f>
        <v>16</v>
      </c>
      <c r="Z11" s="34">
        <f>(X11*B5/1000)</f>
        <v>0.16</v>
      </c>
      <c r="AA11" s="33">
        <v>27</v>
      </c>
      <c r="AB11" s="33">
        <f>AA11*B5/C5</f>
        <v>27</v>
      </c>
      <c r="AC11" s="34">
        <f>(AA11*B5/1000)</f>
        <v>0.27</v>
      </c>
      <c r="AD11" s="34"/>
      <c r="AE11" s="38" t="s">
        <v>19</v>
      </c>
      <c r="AF11" s="41" t="s">
        <v>38</v>
      </c>
      <c r="AG11" s="33"/>
      <c r="AH11" s="33"/>
      <c r="AI11" s="34"/>
      <c r="AJ11" s="33"/>
      <c r="AK11" s="33"/>
      <c r="AL11" s="34"/>
      <c r="AM11" s="33">
        <v>57</v>
      </c>
      <c r="AN11" s="33">
        <f>AM11*B5/C5</f>
        <v>57</v>
      </c>
      <c r="AO11" s="34">
        <f>(AM11*B5/1000)</f>
        <v>0.56999999999999995</v>
      </c>
      <c r="AP11" s="33"/>
      <c r="AQ11" s="33"/>
      <c r="AR11" s="34"/>
      <c r="AS11" s="33"/>
      <c r="AT11" s="33"/>
      <c r="AU11" s="34"/>
      <c r="AV11" s="33"/>
      <c r="AW11" s="33"/>
      <c r="AX11" s="34"/>
      <c r="AY11" s="36">
        <f t="shared" si="0"/>
        <v>2.7079999999999997</v>
      </c>
      <c r="BA11" s="29">
        <f t="shared" si="1"/>
        <v>270.8</v>
      </c>
    </row>
    <row r="12" spans="1:53" x14ac:dyDescent="0.25">
      <c r="A12" s="5" t="s">
        <v>266</v>
      </c>
      <c r="B12" s="11" t="s">
        <v>18</v>
      </c>
      <c r="C12" s="12">
        <v>30</v>
      </c>
      <c r="D12" s="12">
        <f>C12*B5/C5</f>
        <v>30</v>
      </c>
      <c r="E12" s="10">
        <f>(C12*B5/1000)</f>
        <v>0.3</v>
      </c>
      <c r="F12" s="12"/>
      <c r="G12" s="12"/>
      <c r="H12" s="10"/>
      <c r="I12" s="12"/>
      <c r="J12" s="12"/>
      <c r="K12" s="10"/>
      <c r="L12" s="12"/>
      <c r="M12" s="12"/>
      <c r="N12" s="10"/>
      <c r="O12" s="12"/>
      <c r="P12" s="12"/>
      <c r="Q12" s="10"/>
      <c r="R12" s="12"/>
      <c r="S12" s="12"/>
      <c r="T12" s="10"/>
      <c r="U12" s="12"/>
      <c r="V12" s="12"/>
      <c r="W12" s="10"/>
      <c r="X12" s="12"/>
      <c r="Y12" s="12"/>
      <c r="Z12" s="10"/>
      <c r="AA12" s="12"/>
      <c r="AB12" s="12"/>
      <c r="AC12" s="10"/>
      <c r="AD12" s="10"/>
      <c r="AE12" s="5" t="s">
        <v>266</v>
      </c>
      <c r="AF12" s="11" t="s">
        <v>18</v>
      </c>
      <c r="AG12" s="12"/>
      <c r="AH12" s="12"/>
      <c r="AI12" s="10"/>
      <c r="AJ12" s="12"/>
      <c r="AK12" s="12"/>
      <c r="AL12" s="10"/>
      <c r="AM12" s="12"/>
      <c r="AN12" s="12"/>
      <c r="AO12" s="10"/>
      <c r="AP12" s="12"/>
      <c r="AQ12" s="12"/>
      <c r="AR12" s="10"/>
      <c r="AS12" s="12"/>
      <c r="AT12" s="12"/>
      <c r="AU12" s="10"/>
      <c r="AV12" s="12"/>
      <c r="AW12" s="12"/>
      <c r="AX12" s="10"/>
      <c r="AY12" s="17">
        <f t="shared" si="0"/>
        <v>0.3</v>
      </c>
      <c r="BA12" s="2">
        <f t="shared" si="1"/>
        <v>30</v>
      </c>
    </row>
    <row r="13" spans="1:53" x14ac:dyDescent="0.25">
      <c r="A13" s="5" t="s">
        <v>21</v>
      </c>
      <c r="B13" s="11" t="s">
        <v>18</v>
      </c>
      <c r="C13" s="12">
        <v>3</v>
      </c>
      <c r="D13" s="12">
        <f>C13*B5/C5</f>
        <v>3</v>
      </c>
      <c r="E13" s="10">
        <f>(C13*B5/1000)</f>
        <v>0.03</v>
      </c>
      <c r="F13" s="12"/>
      <c r="G13" s="12"/>
      <c r="H13" s="10"/>
      <c r="I13" s="12">
        <v>5</v>
      </c>
      <c r="J13" s="12">
        <f>I13*B5/C5</f>
        <v>5</v>
      </c>
      <c r="K13" s="10">
        <f>(I13*B5/1000)</f>
        <v>0.05</v>
      </c>
      <c r="L13" s="12"/>
      <c r="M13" s="12"/>
      <c r="N13" s="10"/>
      <c r="O13" s="12"/>
      <c r="P13" s="12"/>
      <c r="Q13" s="10"/>
      <c r="R13" s="12">
        <v>1.4</v>
      </c>
      <c r="S13" s="12">
        <f>R13*B5/C5</f>
        <v>1.4</v>
      </c>
      <c r="T13" s="10">
        <f>(R13*B5/1000)</f>
        <v>1.4E-2</v>
      </c>
      <c r="U13" s="12">
        <v>4.3</v>
      </c>
      <c r="V13" s="12">
        <f>U13*B5/C5</f>
        <v>4.3</v>
      </c>
      <c r="W13" s="10">
        <f>(U13*B5/1000)</f>
        <v>4.2999999999999997E-2</v>
      </c>
      <c r="X13" s="12"/>
      <c r="Y13" s="12"/>
      <c r="Z13" s="10"/>
      <c r="AA13" s="12">
        <v>1.3</v>
      </c>
      <c r="AB13" s="12">
        <f>AA13*B5/C5</f>
        <v>1.3</v>
      </c>
      <c r="AC13" s="10">
        <f>(AA13*B5/1000)</f>
        <v>1.2999999999999999E-2</v>
      </c>
      <c r="AD13" s="10"/>
      <c r="AE13" s="5" t="s">
        <v>21</v>
      </c>
      <c r="AF13" s="11" t="s">
        <v>18</v>
      </c>
      <c r="AG13" s="12"/>
      <c r="AH13" s="12"/>
      <c r="AI13" s="10"/>
      <c r="AJ13" s="12"/>
      <c r="AK13" s="12"/>
      <c r="AL13" s="10"/>
      <c r="AM13" s="12">
        <v>4.5</v>
      </c>
      <c r="AN13" s="12">
        <f>AM13*B5/C5</f>
        <v>4.5</v>
      </c>
      <c r="AO13" s="10">
        <f>(AM13*B5/1000)</f>
        <v>4.4999999999999998E-2</v>
      </c>
      <c r="AP13" s="12"/>
      <c r="AQ13" s="12"/>
      <c r="AR13" s="10"/>
      <c r="AS13" s="12"/>
      <c r="AT13" s="12"/>
      <c r="AU13" s="10"/>
      <c r="AV13" s="12"/>
      <c r="AW13" s="12"/>
      <c r="AX13" s="10"/>
      <c r="AY13" s="17">
        <f t="shared" si="0"/>
        <v>0.19500000000000001</v>
      </c>
      <c r="BA13" s="2">
        <f t="shared" si="1"/>
        <v>19.5</v>
      </c>
    </row>
    <row r="14" spans="1:53" x14ac:dyDescent="0.25">
      <c r="A14" s="5" t="s">
        <v>23</v>
      </c>
      <c r="B14" s="11" t="s">
        <v>18</v>
      </c>
      <c r="C14" s="12">
        <v>4</v>
      </c>
      <c r="D14" s="12">
        <f>C14*B5/C5</f>
        <v>4</v>
      </c>
      <c r="E14" s="10">
        <f>(C14*B5/1000)</f>
        <v>0.04</v>
      </c>
      <c r="F14" s="12"/>
      <c r="G14" s="12"/>
      <c r="H14" s="10"/>
      <c r="I14" s="12"/>
      <c r="J14" s="12"/>
      <c r="K14" s="10"/>
      <c r="L14" s="12"/>
      <c r="M14" s="12"/>
      <c r="N14" s="10"/>
      <c r="O14" s="12"/>
      <c r="P14" s="12"/>
      <c r="Q14" s="10"/>
      <c r="R14" s="12"/>
      <c r="S14" s="12"/>
      <c r="T14" s="10"/>
      <c r="U14" s="12"/>
      <c r="V14" s="12"/>
      <c r="W14" s="10"/>
      <c r="X14" s="12"/>
      <c r="Y14" s="12"/>
      <c r="Z14" s="10"/>
      <c r="AA14" s="12"/>
      <c r="AB14" s="12"/>
      <c r="AC14" s="10"/>
      <c r="AD14" s="10"/>
      <c r="AE14" s="5" t="s">
        <v>23</v>
      </c>
      <c r="AF14" s="11" t="s">
        <v>18</v>
      </c>
      <c r="AG14" s="12">
        <v>10</v>
      </c>
      <c r="AH14" s="12">
        <f>AG14*B5/C5</f>
        <v>10</v>
      </c>
      <c r="AI14" s="10">
        <f>(AG14*B5/1000)</f>
        <v>0.1</v>
      </c>
      <c r="AJ14" s="12"/>
      <c r="AK14" s="12"/>
      <c r="AL14" s="10"/>
      <c r="AM14" s="12"/>
      <c r="AN14" s="12"/>
      <c r="AO14" s="10"/>
      <c r="AP14" s="12"/>
      <c r="AQ14" s="12"/>
      <c r="AR14" s="10"/>
      <c r="AS14" s="12">
        <v>10</v>
      </c>
      <c r="AT14" s="12">
        <f>AS14*B5/C5</f>
        <v>10</v>
      </c>
      <c r="AU14" s="10">
        <f>(AS14*B5/1000)</f>
        <v>0.1</v>
      </c>
      <c r="AV14" s="12"/>
      <c r="AW14" s="12"/>
      <c r="AX14" s="10"/>
      <c r="AY14" s="17">
        <f t="shared" si="0"/>
        <v>0.24000000000000002</v>
      </c>
      <c r="BA14" s="2">
        <f t="shared" si="1"/>
        <v>24</v>
      </c>
    </row>
    <row r="15" spans="1:53" x14ac:dyDescent="0.25">
      <c r="A15" s="5" t="s">
        <v>24</v>
      </c>
      <c r="B15" s="11" t="s">
        <v>18</v>
      </c>
      <c r="C15" s="12"/>
      <c r="D15" s="12"/>
      <c r="E15" s="10"/>
      <c r="F15" s="12">
        <v>2.25</v>
      </c>
      <c r="G15" s="12">
        <f>F15*B5/C5</f>
        <v>2.25</v>
      </c>
      <c r="H15" s="10">
        <f>(F15*B5/1000)</f>
        <v>2.2499999999999999E-2</v>
      </c>
      <c r="I15" s="12"/>
      <c r="J15" s="12"/>
      <c r="K15" s="10"/>
      <c r="L15" s="12"/>
      <c r="M15" s="12"/>
      <c r="N15" s="10"/>
      <c r="O15" s="12"/>
      <c r="P15" s="12"/>
      <c r="Q15" s="10"/>
      <c r="R15" s="12"/>
      <c r="S15" s="12"/>
      <c r="T15" s="10"/>
      <c r="U15" s="12"/>
      <c r="V15" s="12"/>
      <c r="W15" s="10"/>
      <c r="X15" s="12"/>
      <c r="Y15" s="12"/>
      <c r="Z15" s="10"/>
      <c r="AA15" s="12"/>
      <c r="AB15" s="12"/>
      <c r="AC15" s="10"/>
      <c r="AD15" s="10"/>
      <c r="AE15" s="5" t="s">
        <v>24</v>
      </c>
      <c r="AF15" s="11" t="s">
        <v>18</v>
      </c>
      <c r="AG15" s="12"/>
      <c r="AH15" s="12"/>
      <c r="AI15" s="10"/>
      <c r="AJ15" s="12"/>
      <c r="AK15" s="12"/>
      <c r="AL15" s="10"/>
      <c r="AM15" s="12"/>
      <c r="AN15" s="12"/>
      <c r="AO15" s="10"/>
      <c r="AP15" s="12"/>
      <c r="AQ15" s="12"/>
      <c r="AR15" s="10"/>
      <c r="AS15" s="12"/>
      <c r="AT15" s="12"/>
      <c r="AU15" s="10"/>
      <c r="AV15" s="12"/>
      <c r="AW15" s="12"/>
      <c r="AX15" s="10"/>
      <c r="AY15" s="17">
        <f t="shared" si="0"/>
        <v>2.2499999999999999E-2</v>
      </c>
      <c r="BA15" s="2">
        <f t="shared" si="1"/>
        <v>2.25</v>
      </c>
    </row>
    <row r="16" spans="1:53" x14ac:dyDescent="0.25">
      <c r="A16" s="5" t="s">
        <v>250</v>
      </c>
      <c r="B16" s="11" t="s">
        <v>39</v>
      </c>
      <c r="C16" s="12"/>
      <c r="D16" s="12"/>
      <c r="E16" s="10"/>
      <c r="F16" s="12">
        <v>34</v>
      </c>
      <c r="G16" s="12">
        <f>F16*B5/C5</f>
        <v>34</v>
      </c>
      <c r="H16" s="10">
        <f>(F16*B5/1000)/0.38</f>
        <v>0.89473684210526316</v>
      </c>
      <c r="I16" s="12"/>
      <c r="J16" s="12"/>
      <c r="K16" s="10"/>
      <c r="L16" s="12"/>
      <c r="M16" s="12"/>
      <c r="N16" s="10"/>
      <c r="O16" s="12"/>
      <c r="P16" s="12"/>
      <c r="Q16" s="10"/>
      <c r="R16" s="12"/>
      <c r="S16" s="12"/>
      <c r="T16" s="10"/>
      <c r="U16" s="12"/>
      <c r="V16" s="12"/>
      <c r="W16" s="10"/>
      <c r="X16" s="12"/>
      <c r="Y16" s="12"/>
      <c r="Z16" s="10"/>
      <c r="AA16" s="12"/>
      <c r="AB16" s="12"/>
      <c r="AC16" s="10"/>
      <c r="AD16" s="10"/>
      <c r="AE16" s="5" t="s">
        <v>250</v>
      </c>
      <c r="AF16" s="11" t="s">
        <v>39</v>
      </c>
      <c r="AG16" s="12"/>
      <c r="AH16" s="12"/>
      <c r="AI16" s="10"/>
      <c r="AJ16" s="12"/>
      <c r="AK16" s="12"/>
      <c r="AL16" s="10"/>
      <c r="AM16" s="12"/>
      <c r="AN16" s="12"/>
      <c r="AO16" s="10"/>
      <c r="AP16" s="12"/>
      <c r="AQ16" s="12"/>
      <c r="AR16" s="10"/>
      <c r="AS16" s="12"/>
      <c r="AT16" s="12"/>
      <c r="AU16" s="10"/>
      <c r="AV16" s="12"/>
      <c r="AW16" s="12"/>
      <c r="AX16" s="10"/>
      <c r="AY16" s="17">
        <f t="shared" si="0"/>
        <v>0.89473684210526316</v>
      </c>
      <c r="AZ16" t="s">
        <v>227</v>
      </c>
      <c r="BA16" s="2">
        <f t="shared" si="1"/>
        <v>34</v>
      </c>
    </row>
    <row r="17" spans="1:53" x14ac:dyDescent="0.25">
      <c r="A17" s="5" t="s">
        <v>257</v>
      </c>
      <c r="B17" s="11" t="s">
        <v>39</v>
      </c>
      <c r="C17" s="12"/>
      <c r="D17" s="12"/>
      <c r="E17" s="10"/>
      <c r="F17" s="12"/>
      <c r="G17" s="12"/>
      <c r="H17" s="10"/>
      <c r="I17" s="12">
        <v>30</v>
      </c>
      <c r="J17" s="12">
        <f>I17*B5/C5</f>
        <v>30</v>
      </c>
      <c r="K17" s="10">
        <f>(I17*B5/1000)/0.3</f>
        <v>1</v>
      </c>
      <c r="L17" s="12"/>
      <c r="M17" s="12"/>
      <c r="N17" s="10"/>
      <c r="O17" s="12"/>
      <c r="P17" s="12"/>
      <c r="Q17" s="10"/>
      <c r="R17" s="12"/>
      <c r="S17" s="12"/>
      <c r="T17" s="10"/>
      <c r="U17" s="12"/>
      <c r="V17" s="12"/>
      <c r="W17" s="10"/>
      <c r="X17" s="12">
        <v>12</v>
      </c>
      <c r="Y17" s="12">
        <f>X17*B5/C5</f>
        <v>12</v>
      </c>
      <c r="Z17" s="10">
        <f>(X17*B5/1000)/0.3</f>
        <v>0.4</v>
      </c>
      <c r="AA17" s="12"/>
      <c r="AB17" s="12"/>
      <c r="AC17" s="10"/>
      <c r="AD17" s="10"/>
      <c r="AE17" s="5" t="s">
        <v>257</v>
      </c>
      <c r="AF17" s="11" t="s">
        <v>39</v>
      </c>
      <c r="AG17" s="12"/>
      <c r="AH17" s="12"/>
      <c r="AI17" s="10"/>
      <c r="AJ17" s="12"/>
      <c r="AK17" s="12"/>
      <c r="AL17" s="10"/>
      <c r="AM17" s="12"/>
      <c r="AN17" s="12"/>
      <c r="AO17" s="10"/>
      <c r="AP17" s="12">
        <v>25</v>
      </c>
      <c r="AQ17" s="12">
        <f>AP17*B5/C5</f>
        <v>25</v>
      </c>
      <c r="AR17" s="10">
        <f>(AP17*B5/1000)/0.3</f>
        <v>0.83333333333333337</v>
      </c>
      <c r="AS17" s="12"/>
      <c r="AT17" s="12"/>
      <c r="AU17" s="10"/>
      <c r="AV17" s="12"/>
      <c r="AW17" s="12"/>
      <c r="AX17" s="10"/>
      <c r="AY17" s="17">
        <f t="shared" si="0"/>
        <v>2.2333333333333334</v>
      </c>
      <c r="AZ17" t="s">
        <v>41</v>
      </c>
      <c r="BA17" s="2">
        <f t="shared" si="1"/>
        <v>67</v>
      </c>
    </row>
    <row r="18" spans="1:53" x14ac:dyDescent="0.25">
      <c r="A18" s="5" t="s">
        <v>26</v>
      </c>
      <c r="B18" s="11" t="s">
        <v>39</v>
      </c>
      <c r="C18" s="12"/>
      <c r="D18" s="12"/>
      <c r="E18" s="10"/>
      <c r="F18" s="12"/>
      <c r="G18" s="12"/>
      <c r="H18" s="10"/>
      <c r="I18" s="12"/>
      <c r="J18" s="12"/>
      <c r="K18" s="10"/>
      <c r="L18" s="12"/>
      <c r="M18" s="12"/>
      <c r="N18" s="10"/>
      <c r="O18" s="12"/>
      <c r="P18" s="12"/>
      <c r="Q18" s="10"/>
      <c r="R18" s="12"/>
      <c r="S18" s="12"/>
      <c r="T18" s="10"/>
      <c r="U18" s="12"/>
      <c r="V18" s="12"/>
      <c r="W18" s="10"/>
      <c r="X18" s="12"/>
      <c r="Y18" s="12"/>
      <c r="Z18" s="10"/>
      <c r="AA18" s="12"/>
      <c r="AB18" s="12"/>
      <c r="AC18" s="10"/>
      <c r="AD18" s="10"/>
      <c r="AE18" s="5" t="s">
        <v>26</v>
      </c>
      <c r="AF18" s="11" t="s">
        <v>39</v>
      </c>
      <c r="AG18" s="12"/>
      <c r="AH18" s="12"/>
      <c r="AI18" s="10"/>
      <c r="AJ18" s="12">
        <v>38</v>
      </c>
      <c r="AK18" s="12">
        <f>AJ18*B5/C5</f>
        <v>38</v>
      </c>
      <c r="AL18" s="10">
        <f>(AJ18*B5/1000)/0.6</f>
        <v>0.63333333333333341</v>
      </c>
      <c r="AM18" s="12"/>
      <c r="AN18" s="12"/>
      <c r="AO18" s="10"/>
      <c r="AP18" s="12"/>
      <c r="AQ18" s="12"/>
      <c r="AR18" s="10"/>
      <c r="AS18" s="12"/>
      <c r="AT18" s="12"/>
      <c r="AU18" s="10"/>
      <c r="AV18" s="12"/>
      <c r="AW18" s="12"/>
      <c r="AX18" s="10"/>
      <c r="AY18" s="17">
        <f t="shared" si="0"/>
        <v>0.63333333333333341</v>
      </c>
      <c r="AZ18" t="s">
        <v>42</v>
      </c>
      <c r="BA18" s="2">
        <f t="shared" si="1"/>
        <v>38</v>
      </c>
    </row>
    <row r="19" spans="1:53" x14ac:dyDescent="0.25">
      <c r="A19" s="5" t="s">
        <v>258</v>
      </c>
      <c r="B19" s="11" t="s">
        <v>18</v>
      </c>
      <c r="C19" s="12"/>
      <c r="D19" s="12"/>
      <c r="E19" s="10"/>
      <c r="F19" s="12"/>
      <c r="G19" s="12"/>
      <c r="H19" s="10"/>
      <c r="I19" s="12"/>
      <c r="J19" s="12"/>
      <c r="K19" s="10"/>
      <c r="L19" s="12"/>
      <c r="M19" s="12"/>
      <c r="N19" s="10"/>
      <c r="O19" s="12">
        <v>3</v>
      </c>
      <c r="P19" s="12">
        <f>O19*B5/C5</f>
        <v>3</v>
      </c>
      <c r="Q19" s="10">
        <f>(O19*B5/1000)</f>
        <v>0.03</v>
      </c>
      <c r="R19" s="12">
        <v>1.4</v>
      </c>
      <c r="S19" s="12">
        <f>R19*B5/C5</f>
        <v>1.4</v>
      </c>
      <c r="T19" s="10">
        <f>(R19*B5/1000)</f>
        <v>1.4E-2</v>
      </c>
      <c r="U19" s="12"/>
      <c r="V19" s="12"/>
      <c r="W19" s="10"/>
      <c r="X19" s="12">
        <v>3.2</v>
      </c>
      <c r="Y19" s="12">
        <f>X19*B5/C5</f>
        <v>3.2</v>
      </c>
      <c r="Z19" s="10">
        <f>(X19*B5/1000)</f>
        <v>3.2000000000000001E-2</v>
      </c>
      <c r="AA19" s="12"/>
      <c r="AB19" s="12"/>
      <c r="AC19" s="10"/>
      <c r="AD19" s="10"/>
      <c r="AE19" s="5" t="s">
        <v>258</v>
      </c>
      <c r="AF19" s="11" t="s">
        <v>18</v>
      </c>
      <c r="AG19" s="12"/>
      <c r="AH19" s="12"/>
      <c r="AI19" s="10"/>
      <c r="AJ19" s="12"/>
      <c r="AK19" s="12"/>
      <c r="AL19" s="10"/>
      <c r="AM19" s="12"/>
      <c r="AN19" s="12"/>
      <c r="AO19" s="10"/>
      <c r="AP19" s="12"/>
      <c r="AQ19" s="12"/>
      <c r="AR19" s="10"/>
      <c r="AS19" s="12"/>
      <c r="AT19" s="12"/>
      <c r="AU19" s="10"/>
      <c r="AV19" s="12"/>
      <c r="AW19" s="12"/>
      <c r="AX19" s="10"/>
      <c r="AY19" s="17">
        <f t="shared" si="0"/>
        <v>7.5999999999999998E-2</v>
      </c>
      <c r="BA19" s="2">
        <f t="shared" si="1"/>
        <v>7.6000000000000005</v>
      </c>
    </row>
    <row r="20" spans="1:53" x14ac:dyDescent="0.25">
      <c r="A20" s="5" t="s">
        <v>186</v>
      </c>
      <c r="B20" s="11" t="s">
        <v>18</v>
      </c>
      <c r="C20" s="12"/>
      <c r="D20" s="12"/>
      <c r="E20" s="10"/>
      <c r="F20" s="12"/>
      <c r="G20" s="12"/>
      <c r="H20" s="10"/>
      <c r="I20" s="12"/>
      <c r="J20" s="12"/>
      <c r="K20" s="10"/>
      <c r="L20" s="12"/>
      <c r="M20" s="12"/>
      <c r="N20" s="10"/>
      <c r="O20" s="12">
        <v>53</v>
      </c>
      <c r="P20" s="12">
        <f>O20*B5/C5</f>
        <v>53</v>
      </c>
      <c r="Q20" s="10">
        <f>(O20*B5/1000)</f>
        <v>0.53</v>
      </c>
      <c r="R20" s="12"/>
      <c r="S20" s="12"/>
      <c r="T20" s="10"/>
      <c r="U20" s="12"/>
      <c r="V20" s="12"/>
      <c r="W20" s="10"/>
      <c r="X20" s="12"/>
      <c r="Y20" s="12"/>
      <c r="Z20" s="10"/>
      <c r="AA20" s="12"/>
      <c r="AB20" s="12"/>
      <c r="AC20" s="10"/>
      <c r="AD20" s="10"/>
      <c r="AE20" s="5" t="s">
        <v>186</v>
      </c>
      <c r="AF20" s="11" t="s">
        <v>18</v>
      </c>
      <c r="AG20" s="12"/>
      <c r="AH20" s="12"/>
      <c r="AI20" s="10"/>
      <c r="AJ20" s="12"/>
      <c r="AK20" s="12"/>
      <c r="AL20" s="10"/>
      <c r="AM20" s="12"/>
      <c r="AN20" s="12"/>
      <c r="AO20" s="10"/>
      <c r="AP20" s="12"/>
      <c r="AQ20" s="12"/>
      <c r="AR20" s="10"/>
      <c r="AS20" s="12"/>
      <c r="AT20" s="12"/>
      <c r="AU20" s="10"/>
      <c r="AV20" s="12"/>
      <c r="AW20" s="12"/>
      <c r="AX20" s="10"/>
      <c r="AY20" s="17">
        <f t="shared" si="0"/>
        <v>0.53</v>
      </c>
      <c r="BA20" s="2">
        <f t="shared" si="1"/>
        <v>53</v>
      </c>
    </row>
    <row r="21" spans="1:53" x14ac:dyDescent="0.25">
      <c r="A21" s="5" t="s">
        <v>29</v>
      </c>
      <c r="B21" s="11" t="s">
        <v>18</v>
      </c>
      <c r="C21" s="12"/>
      <c r="D21" s="12"/>
      <c r="E21" s="10"/>
      <c r="F21" s="12"/>
      <c r="G21" s="12"/>
      <c r="H21" s="10"/>
      <c r="I21" s="12"/>
      <c r="J21" s="12"/>
      <c r="K21" s="10"/>
      <c r="L21" s="12"/>
      <c r="M21" s="12"/>
      <c r="N21" s="10"/>
      <c r="O21" s="12"/>
      <c r="P21" s="12"/>
      <c r="Q21" s="10"/>
      <c r="R21" s="12">
        <v>40</v>
      </c>
      <c r="S21" s="12">
        <f>R21*B5/C5</f>
        <v>40</v>
      </c>
      <c r="T21" s="10">
        <f>(R21*B5/1000)</f>
        <v>0.4</v>
      </c>
      <c r="U21" s="12">
        <v>266</v>
      </c>
      <c r="V21" s="12">
        <f>U21*B5/C5</f>
        <v>266</v>
      </c>
      <c r="W21" s="10">
        <f>(U21*B5/1000)</f>
        <v>2.66</v>
      </c>
      <c r="X21" s="12"/>
      <c r="Y21" s="12"/>
      <c r="Z21" s="10"/>
      <c r="AA21" s="12"/>
      <c r="AB21" s="12"/>
      <c r="AC21" s="10"/>
      <c r="AD21" s="10"/>
      <c r="AE21" s="5" t="s">
        <v>29</v>
      </c>
      <c r="AF21" s="11" t="s">
        <v>18</v>
      </c>
      <c r="AG21" s="12"/>
      <c r="AH21" s="12"/>
      <c r="AI21" s="10"/>
      <c r="AJ21" s="12"/>
      <c r="AK21" s="12"/>
      <c r="AL21" s="10"/>
      <c r="AM21" s="12"/>
      <c r="AN21" s="12"/>
      <c r="AO21" s="10"/>
      <c r="AP21" s="12"/>
      <c r="AQ21" s="12"/>
      <c r="AR21" s="10"/>
      <c r="AS21" s="12"/>
      <c r="AT21" s="12"/>
      <c r="AU21" s="10"/>
      <c r="AV21" s="12"/>
      <c r="AW21" s="12"/>
      <c r="AX21" s="10"/>
      <c r="AY21" s="17">
        <f t="shared" si="0"/>
        <v>3.06</v>
      </c>
      <c r="BA21" s="2">
        <f t="shared" si="1"/>
        <v>306</v>
      </c>
    </row>
    <row r="22" spans="1:53" x14ac:dyDescent="0.25">
      <c r="A22" s="5" t="s">
        <v>262</v>
      </c>
      <c r="B22" s="11" t="s">
        <v>18</v>
      </c>
      <c r="C22" s="12"/>
      <c r="D22" s="12"/>
      <c r="E22" s="10"/>
      <c r="F22" s="12"/>
      <c r="G22" s="12"/>
      <c r="H22" s="10"/>
      <c r="I22" s="12"/>
      <c r="J22" s="12"/>
      <c r="K22" s="10"/>
      <c r="L22" s="12"/>
      <c r="M22" s="12"/>
      <c r="N22" s="10"/>
      <c r="O22" s="12">
        <v>6</v>
      </c>
      <c r="P22" s="12">
        <f>O22*B5/C5</f>
        <v>6</v>
      </c>
      <c r="Q22" s="10">
        <f>(O22*B5/1000)</f>
        <v>0.06</v>
      </c>
      <c r="R22" s="12">
        <v>9.6</v>
      </c>
      <c r="S22" s="12">
        <f>R22*B5/C5</f>
        <v>9.6</v>
      </c>
      <c r="T22" s="10">
        <f>(R22*B5/1000)</f>
        <v>9.6000000000000002E-2</v>
      </c>
      <c r="U22" s="12"/>
      <c r="V22" s="12"/>
      <c r="W22" s="10"/>
      <c r="X22" s="12">
        <v>8</v>
      </c>
      <c r="Y22" s="12">
        <f>X22*B5/C5</f>
        <v>8</v>
      </c>
      <c r="Z22" s="10">
        <f>(X22*B5/1000)</f>
        <v>0.08</v>
      </c>
      <c r="AA22" s="12">
        <v>3.35</v>
      </c>
      <c r="AB22" s="12">
        <f>AA22*B5/C5</f>
        <v>3.35</v>
      </c>
      <c r="AC22" s="10">
        <f>(AA22*B5/1000)</f>
        <v>3.3500000000000002E-2</v>
      </c>
      <c r="AD22" s="10"/>
      <c r="AE22" s="5" t="s">
        <v>262</v>
      </c>
      <c r="AF22" s="11" t="s">
        <v>18</v>
      </c>
      <c r="AG22" s="12"/>
      <c r="AH22" s="12"/>
      <c r="AI22" s="10"/>
      <c r="AJ22" s="12"/>
      <c r="AK22" s="12"/>
      <c r="AL22" s="10"/>
      <c r="AM22" s="12"/>
      <c r="AN22" s="12"/>
      <c r="AO22" s="10"/>
      <c r="AP22" s="12"/>
      <c r="AQ22" s="12"/>
      <c r="AR22" s="10"/>
      <c r="AS22" s="12"/>
      <c r="AT22" s="12"/>
      <c r="AU22" s="10"/>
      <c r="AV22" s="12"/>
      <c r="AW22" s="12"/>
      <c r="AX22" s="10"/>
      <c r="AY22" s="17">
        <f t="shared" si="0"/>
        <v>0.26949999999999996</v>
      </c>
      <c r="BA22" s="2">
        <f t="shared" si="1"/>
        <v>26.950000000000003</v>
      </c>
    </row>
    <row r="23" spans="1:53" x14ac:dyDescent="0.25">
      <c r="A23" s="5" t="s">
        <v>30</v>
      </c>
      <c r="B23" s="11" t="s">
        <v>18</v>
      </c>
      <c r="C23" s="12"/>
      <c r="D23" s="12"/>
      <c r="E23" s="10"/>
      <c r="F23" s="12"/>
      <c r="G23" s="12"/>
      <c r="H23" s="10"/>
      <c r="I23" s="12"/>
      <c r="J23" s="12"/>
      <c r="K23" s="10"/>
      <c r="L23" s="12"/>
      <c r="M23" s="12"/>
      <c r="N23" s="10"/>
      <c r="O23" s="12"/>
      <c r="P23" s="12"/>
      <c r="Q23" s="10"/>
      <c r="R23" s="12">
        <v>13.4</v>
      </c>
      <c r="S23" s="12">
        <f>R23*B5/C5</f>
        <v>13.4</v>
      </c>
      <c r="T23" s="10">
        <f>(R23*B5/1000)</f>
        <v>0.13400000000000001</v>
      </c>
      <c r="U23" s="12"/>
      <c r="V23" s="12"/>
      <c r="W23" s="10"/>
      <c r="X23" s="12"/>
      <c r="Y23" s="12"/>
      <c r="Z23" s="10"/>
      <c r="AA23" s="12">
        <v>3.5</v>
      </c>
      <c r="AB23" s="12">
        <f>AA23*B5/C5</f>
        <v>3.5</v>
      </c>
      <c r="AC23" s="10">
        <f>(AA23*B5/1000)</f>
        <v>3.5000000000000003E-2</v>
      </c>
      <c r="AD23" s="10"/>
      <c r="AE23" s="5" t="s">
        <v>30</v>
      </c>
      <c r="AF23" s="11" t="s">
        <v>18</v>
      </c>
      <c r="AG23" s="12"/>
      <c r="AH23" s="12"/>
      <c r="AI23" s="10"/>
      <c r="AJ23" s="12"/>
      <c r="AK23" s="12"/>
      <c r="AL23" s="10"/>
      <c r="AM23" s="12"/>
      <c r="AN23" s="12"/>
      <c r="AO23" s="10"/>
      <c r="AP23" s="12"/>
      <c r="AQ23" s="12"/>
      <c r="AR23" s="10"/>
      <c r="AS23" s="12"/>
      <c r="AT23" s="12"/>
      <c r="AU23" s="10"/>
      <c r="AV23" s="12"/>
      <c r="AW23" s="12"/>
      <c r="AX23" s="10"/>
      <c r="AY23" s="17">
        <f t="shared" si="0"/>
        <v>0.16900000000000001</v>
      </c>
      <c r="BA23" s="2">
        <f t="shared" si="1"/>
        <v>16.899999999999999</v>
      </c>
    </row>
    <row r="24" spans="1:53" x14ac:dyDescent="0.25">
      <c r="A24" s="5" t="s">
        <v>85</v>
      </c>
      <c r="B24" s="11" t="s">
        <v>18</v>
      </c>
      <c r="C24" s="12"/>
      <c r="D24" s="12"/>
      <c r="E24" s="10"/>
      <c r="F24" s="12"/>
      <c r="G24" s="12"/>
      <c r="H24" s="10"/>
      <c r="I24" s="12"/>
      <c r="J24" s="12"/>
      <c r="K24" s="10"/>
      <c r="L24" s="12"/>
      <c r="M24" s="12"/>
      <c r="N24" s="10"/>
      <c r="O24" s="12"/>
      <c r="P24" s="12"/>
      <c r="Q24" s="10"/>
      <c r="R24" s="12">
        <v>42.6</v>
      </c>
      <c r="S24" s="12">
        <f>R24*B5/C5</f>
        <v>42.6</v>
      </c>
      <c r="T24" s="10">
        <f>(R24*B5/1000)</f>
        <v>0.42599999999999999</v>
      </c>
      <c r="U24" s="12"/>
      <c r="V24" s="12"/>
      <c r="W24" s="10"/>
      <c r="X24" s="12"/>
      <c r="Y24" s="12"/>
      <c r="Z24" s="10"/>
      <c r="AA24" s="12"/>
      <c r="AB24" s="12"/>
      <c r="AC24" s="10"/>
      <c r="AD24" s="10"/>
      <c r="AE24" s="5" t="s">
        <v>85</v>
      </c>
      <c r="AF24" s="11" t="s">
        <v>18</v>
      </c>
      <c r="AG24" s="12"/>
      <c r="AH24" s="12"/>
      <c r="AI24" s="10"/>
      <c r="AJ24" s="12"/>
      <c r="AK24" s="12"/>
      <c r="AL24" s="10"/>
      <c r="AM24" s="12"/>
      <c r="AN24" s="12"/>
      <c r="AO24" s="10"/>
      <c r="AP24" s="12"/>
      <c r="AQ24" s="12"/>
      <c r="AR24" s="10"/>
      <c r="AS24" s="12"/>
      <c r="AT24" s="12"/>
      <c r="AU24" s="10"/>
      <c r="AV24" s="12"/>
      <c r="AW24" s="12"/>
      <c r="AX24" s="10"/>
      <c r="AY24" s="17">
        <f t="shared" si="0"/>
        <v>0.42599999999999999</v>
      </c>
      <c r="BA24" s="2">
        <f t="shared" si="1"/>
        <v>42.6</v>
      </c>
    </row>
    <row r="25" spans="1:53" x14ac:dyDescent="0.25">
      <c r="A25" s="5" t="s">
        <v>260</v>
      </c>
      <c r="B25" s="11" t="s">
        <v>18</v>
      </c>
      <c r="C25" s="12"/>
      <c r="D25" s="12"/>
      <c r="E25" s="10"/>
      <c r="F25" s="12"/>
      <c r="G25" s="12"/>
      <c r="H25" s="10"/>
      <c r="I25" s="12"/>
      <c r="J25" s="12"/>
      <c r="K25" s="10"/>
      <c r="L25" s="12"/>
      <c r="M25" s="12"/>
      <c r="N25" s="10"/>
      <c r="O25" s="12"/>
      <c r="P25" s="12"/>
      <c r="Q25" s="10"/>
      <c r="R25" s="12">
        <v>20</v>
      </c>
      <c r="S25" s="12">
        <f>R25*B5/C5</f>
        <v>20</v>
      </c>
      <c r="T25" s="10">
        <f>(R25*B5/1000)</f>
        <v>0.2</v>
      </c>
      <c r="U25" s="12"/>
      <c r="V25" s="12"/>
      <c r="W25" s="10"/>
      <c r="X25" s="12"/>
      <c r="Y25" s="12"/>
      <c r="Z25" s="10"/>
      <c r="AA25" s="12"/>
      <c r="AB25" s="12"/>
      <c r="AC25" s="10"/>
      <c r="AD25" s="10"/>
      <c r="AE25" s="5" t="s">
        <v>260</v>
      </c>
      <c r="AF25" s="11" t="s">
        <v>18</v>
      </c>
      <c r="AG25" s="12"/>
      <c r="AH25" s="12"/>
      <c r="AI25" s="10"/>
      <c r="AJ25" s="12"/>
      <c r="AK25" s="12"/>
      <c r="AL25" s="10"/>
      <c r="AM25" s="12"/>
      <c r="AN25" s="12"/>
      <c r="AO25" s="10"/>
      <c r="AP25" s="12"/>
      <c r="AQ25" s="12"/>
      <c r="AR25" s="10"/>
      <c r="AS25" s="12"/>
      <c r="AT25" s="12"/>
      <c r="AU25" s="10"/>
      <c r="AV25" s="12"/>
      <c r="AW25" s="12"/>
      <c r="AX25" s="10"/>
      <c r="AY25" s="17">
        <f t="shared" si="0"/>
        <v>0.2</v>
      </c>
      <c r="BA25" s="2">
        <f t="shared" si="1"/>
        <v>20</v>
      </c>
    </row>
    <row r="26" spans="1:53" x14ac:dyDescent="0.25">
      <c r="A26" s="5" t="s">
        <v>268</v>
      </c>
      <c r="B26" s="11" t="s">
        <v>18</v>
      </c>
      <c r="C26" s="12"/>
      <c r="D26" s="12"/>
      <c r="E26" s="10"/>
      <c r="F26" s="12"/>
      <c r="G26" s="12"/>
      <c r="H26" s="10"/>
      <c r="I26" s="12"/>
      <c r="J26" s="12"/>
      <c r="K26" s="10"/>
      <c r="L26" s="12"/>
      <c r="M26" s="12"/>
      <c r="N26" s="10"/>
      <c r="O26" s="12"/>
      <c r="P26" s="12"/>
      <c r="Q26" s="10"/>
      <c r="R26" s="12">
        <v>25</v>
      </c>
      <c r="S26" s="12">
        <f>R26*B5/C5</f>
        <v>25</v>
      </c>
      <c r="T26" s="10">
        <f>(R26*B5/1000)</f>
        <v>0.25</v>
      </c>
      <c r="U26" s="12"/>
      <c r="V26" s="12"/>
      <c r="W26" s="10"/>
      <c r="X26" s="12"/>
      <c r="Y26" s="12"/>
      <c r="Z26" s="10"/>
      <c r="AA26" s="12"/>
      <c r="AB26" s="12"/>
      <c r="AC26" s="10"/>
      <c r="AD26" s="10"/>
      <c r="AE26" s="5" t="s">
        <v>268</v>
      </c>
      <c r="AF26" s="11" t="s">
        <v>18</v>
      </c>
      <c r="AG26" s="12"/>
      <c r="AH26" s="12"/>
      <c r="AI26" s="10"/>
      <c r="AJ26" s="12"/>
      <c r="AK26" s="12"/>
      <c r="AL26" s="10"/>
      <c r="AM26" s="12"/>
      <c r="AN26" s="12"/>
      <c r="AO26" s="10"/>
      <c r="AP26" s="12"/>
      <c r="AQ26" s="12"/>
      <c r="AR26" s="10"/>
      <c r="AS26" s="12"/>
      <c r="AT26" s="12"/>
      <c r="AU26" s="10"/>
      <c r="AV26" s="12"/>
      <c r="AW26" s="12"/>
      <c r="AX26" s="10"/>
      <c r="AY26" s="17">
        <f t="shared" si="0"/>
        <v>0.25</v>
      </c>
      <c r="BA26" s="2">
        <f t="shared" si="1"/>
        <v>25</v>
      </c>
    </row>
    <row r="27" spans="1:53" x14ac:dyDescent="0.25">
      <c r="A27" s="5" t="s">
        <v>34</v>
      </c>
      <c r="B27" s="11" t="s">
        <v>18</v>
      </c>
      <c r="C27" s="12"/>
      <c r="D27" s="12"/>
      <c r="E27" s="10"/>
      <c r="F27" s="12"/>
      <c r="G27" s="12"/>
      <c r="H27" s="10"/>
      <c r="I27" s="12"/>
      <c r="J27" s="12"/>
      <c r="K27" s="10"/>
      <c r="L27" s="12"/>
      <c r="M27" s="12"/>
      <c r="N27" s="10"/>
      <c r="O27" s="12"/>
      <c r="P27" s="12"/>
      <c r="Q27" s="10"/>
      <c r="R27" s="12">
        <v>7.2</v>
      </c>
      <c r="S27" s="12">
        <f>R27*B5/C5</f>
        <v>7.2</v>
      </c>
      <c r="T27" s="10">
        <f>(R27*B5/1000)</f>
        <v>7.1999999999999995E-2</v>
      </c>
      <c r="U27" s="12"/>
      <c r="V27" s="12"/>
      <c r="W27" s="10"/>
      <c r="X27" s="12"/>
      <c r="Y27" s="12"/>
      <c r="Z27" s="10"/>
      <c r="AA27" s="12"/>
      <c r="AB27" s="12"/>
      <c r="AC27" s="10"/>
      <c r="AD27" s="10"/>
      <c r="AE27" s="5" t="s">
        <v>34</v>
      </c>
      <c r="AF27" s="11" t="s">
        <v>18</v>
      </c>
      <c r="AG27" s="12"/>
      <c r="AH27" s="12"/>
      <c r="AI27" s="10"/>
      <c r="AJ27" s="12"/>
      <c r="AK27" s="12"/>
      <c r="AL27" s="10"/>
      <c r="AM27" s="12"/>
      <c r="AN27" s="12"/>
      <c r="AO27" s="10"/>
      <c r="AP27" s="12"/>
      <c r="AQ27" s="12"/>
      <c r="AR27" s="10"/>
      <c r="AS27" s="12"/>
      <c r="AT27" s="12"/>
      <c r="AU27" s="10"/>
      <c r="AV27" s="12"/>
      <c r="AW27" s="12"/>
      <c r="AX27" s="10"/>
      <c r="AY27" s="17">
        <f t="shared" si="0"/>
        <v>7.1999999999999995E-2</v>
      </c>
      <c r="BA27" s="2">
        <f t="shared" si="1"/>
        <v>7.2</v>
      </c>
    </row>
    <row r="28" spans="1:53" x14ac:dyDescent="0.25">
      <c r="A28" s="5" t="s">
        <v>72</v>
      </c>
      <c r="B28" s="11" t="s">
        <v>18</v>
      </c>
      <c r="C28" s="12"/>
      <c r="D28" s="12"/>
      <c r="E28" s="10"/>
      <c r="F28" s="12"/>
      <c r="G28" s="12"/>
      <c r="H28" s="10"/>
      <c r="I28" s="12"/>
      <c r="J28" s="12"/>
      <c r="K28" s="10"/>
      <c r="L28" s="12"/>
      <c r="M28" s="12"/>
      <c r="N28" s="10"/>
      <c r="O28" s="12"/>
      <c r="P28" s="12"/>
      <c r="Q28" s="10"/>
      <c r="R28" s="12">
        <v>2.4</v>
      </c>
      <c r="S28" s="12">
        <f>R28*B5/C5</f>
        <v>2.4</v>
      </c>
      <c r="T28" s="10">
        <f>(R28*B5/1000)</f>
        <v>2.4E-2</v>
      </c>
      <c r="U28" s="12"/>
      <c r="V28" s="12"/>
      <c r="W28" s="10"/>
      <c r="X28" s="12"/>
      <c r="Y28" s="12"/>
      <c r="Z28" s="10"/>
      <c r="AA28" s="12"/>
      <c r="AB28" s="12"/>
      <c r="AC28" s="10"/>
      <c r="AD28" s="10"/>
      <c r="AE28" s="5" t="s">
        <v>72</v>
      </c>
      <c r="AF28" s="11" t="s">
        <v>18</v>
      </c>
      <c r="AG28" s="12"/>
      <c r="AH28" s="12"/>
      <c r="AI28" s="10"/>
      <c r="AJ28" s="12"/>
      <c r="AK28" s="12"/>
      <c r="AL28" s="10"/>
      <c r="AM28" s="12"/>
      <c r="AN28" s="12"/>
      <c r="AO28" s="10"/>
      <c r="AP28" s="12"/>
      <c r="AQ28" s="12"/>
      <c r="AR28" s="10"/>
      <c r="AS28" s="12"/>
      <c r="AT28" s="12"/>
      <c r="AU28" s="10"/>
      <c r="AV28" s="12"/>
      <c r="AW28" s="12"/>
      <c r="AX28" s="10"/>
      <c r="AY28" s="17">
        <f t="shared" si="0"/>
        <v>2.4E-2</v>
      </c>
      <c r="BA28" s="2">
        <f t="shared" si="1"/>
        <v>2.4</v>
      </c>
    </row>
    <row r="29" spans="1:53" x14ac:dyDescent="0.25">
      <c r="A29" s="5" t="s">
        <v>263</v>
      </c>
      <c r="B29" s="11" t="s">
        <v>18</v>
      </c>
      <c r="C29" s="12"/>
      <c r="D29" s="12"/>
      <c r="E29" s="10"/>
      <c r="F29" s="12"/>
      <c r="G29" s="12"/>
      <c r="H29" s="10"/>
      <c r="I29" s="12"/>
      <c r="J29" s="12"/>
      <c r="K29" s="10"/>
      <c r="L29" s="12"/>
      <c r="M29" s="12"/>
      <c r="N29" s="10"/>
      <c r="O29" s="12"/>
      <c r="P29" s="12"/>
      <c r="Q29" s="10"/>
      <c r="R29" s="12"/>
      <c r="S29" s="12"/>
      <c r="T29" s="10"/>
      <c r="U29" s="12"/>
      <c r="V29" s="12"/>
      <c r="W29" s="10"/>
      <c r="X29" s="12">
        <v>102.8</v>
      </c>
      <c r="Y29" s="12">
        <f>X29*B5/C5</f>
        <v>102.8</v>
      </c>
      <c r="Z29" s="10">
        <f>(X29*B5/1000)</f>
        <v>1.028</v>
      </c>
      <c r="AA29" s="12"/>
      <c r="AB29" s="12"/>
      <c r="AC29" s="10"/>
      <c r="AD29" s="10"/>
      <c r="AE29" s="5" t="s">
        <v>263</v>
      </c>
      <c r="AF29" s="11" t="s">
        <v>18</v>
      </c>
      <c r="AG29" s="12"/>
      <c r="AH29" s="12"/>
      <c r="AI29" s="10"/>
      <c r="AJ29" s="12"/>
      <c r="AK29" s="12"/>
      <c r="AL29" s="10"/>
      <c r="AM29" s="12"/>
      <c r="AN29" s="12"/>
      <c r="AO29" s="10"/>
      <c r="AP29" s="12"/>
      <c r="AQ29" s="12"/>
      <c r="AR29" s="10"/>
      <c r="AS29" s="12"/>
      <c r="AT29" s="12"/>
      <c r="AU29" s="10"/>
      <c r="AV29" s="12"/>
      <c r="AW29" s="12"/>
      <c r="AX29" s="10"/>
      <c r="AY29" s="17">
        <f t="shared" si="0"/>
        <v>1.028</v>
      </c>
      <c r="BA29" s="2">
        <f t="shared" si="1"/>
        <v>102.8</v>
      </c>
    </row>
    <row r="30" spans="1:53" x14ac:dyDescent="0.25">
      <c r="A30" s="5" t="s">
        <v>243</v>
      </c>
      <c r="B30" s="11" t="s">
        <v>18</v>
      </c>
      <c r="C30" s="12"/>
      <c r="D30" s="12"/>
      <c r="E30" s="10"/>
      <c r="F30" s="12"/>
      <c r="G30" s="12"/>
      <c r="H30" s="10"/>
      <c r="I30" s="12"/>
      <c r="J30" s="12"/>
      <c r="K30" s="10"/>
      <c r="L30" s="12"/>
      <c r="M30" s="12"/>
      <c r="N30" s="10"/>
      <c r="O30" s="12"/>
      <c r="P30" s="12"/>
      <c r="Q30" s="10"/>
      <c r="R30" s="12"/>
      <c r="S30" s="12"/>
      <c r="T30" s="10"/>
      <c r="U30" s="12"/>
      <c r="V30" s="12"/>
      <c r="W30" s="10"/>
      <c r="X30" s="12">
        <v>6.4</v>
      </c>
      <c r="Y30" s="12">
        <f>X30*B5/C5</f>
        <v>6.4</v>
      </c>
      <c r="Z30" s="10">
        <f>(X30*B5/1000)</f>
        <v>6.4000000000000001E-2</v>
      </c>
      <c r="AA30" s="12"/>
      <c r="AB30" s="12"/>
      <c r="AC30" s="10"/>
      <c r="AD30" s="10"/>
      <c r="AE30" s="5" t="s">
        <v>243</v>
      </c>
      <c r="AF30" s="11" t="s">
        <v>18</v>
      </c>
      <c r="AG30" s="12"/>
      <c r="AH30" s="12"/>
      <c r="AI30" s="10"/>
      <c r="AJ30" s="12"/>
      <c r="AK30" s="12"/>
      <c r="AL30" s="10"/>
      <c r="AM30" s="12"/>
      <c r="AN30" s="12"/>
      <c r="AO30" s="10"/>
      <c r="AP30" s="12"/>
      <c r="AQ30" s="12"/>
      <c r="AR30" s="10"/>
      <c r="AS30" s="12"/>
      <c r="AT30" s="12"/>
      <c r="AU30" s="10"/>
      <c r="AV30" s="12"/>
      <c r="AW30" s="12"/>
      <c r="AX30" s="10"/>
      <c r="AY30" s="17">
        <f t="shared" si="0"/>
        <v>6.4000000000000001E-2</v>
      </c>
      <c r="BA30" s="2">
        <f t="shared" si="1"/>
        <v>6.4</v>
      </c>
    </row>
    <row r="31" spans="1:53" x14ac:dyDescent="0.25">
      <c r="A31" s="5" t="s">
        <v>86</v>
      </c>
      <c r="B31" s="11" t="s">
        <v>18</v>
      </c>
      <c r="C31" s="12"/>
      <c r="D31" s="12"/>
      <c r="E31" s="10"/>
      <c r="F31" s="12"/>
      <c r="G31" s="12"/>
      <c r="H31" s="10"/>
      <c r="I31" s="12"/>
      <c r="J31" s="12"/>
      <c r="K31" s="10"/>
      <c r="L31" s="12"/>
      <c r="M31" s="12"/>
      <c r="N31" s="10"/>
      <c r="O31" s="12"/>
      <c r="P31" s="12"/>
      <c r="Q31" s="10"/>
      <c r="R31" s="12"/>
      <c r="S31" s="12"/>
      <c r="T31" s="10"/>
      <c r="U31" s="12"/>
      <c r="V31" s="12"/>
      <c r="W31" s="10"/>
      <c r="X31" s="12"/>
      <c r="Y31" s="12"/>
      <c r="Z31" s="10"/>
      <c r="AA31" s="12">
        <v>1.3</v>
      </c>
      <c r="AB31" s="12">
        <f>AA31*B5/C5</f>
        <v>1.3</v>
      </c>
      <c r="AC31" s="10">
        <f>(AA31*B5/1000)</f>
        <v>1.2999999999999999E-2</v>
      </c>
      <c r="AD31" s="10"/>
      <c r="AE31" s="5" t="s">
        <v>86</v>
      </c>
      <c r="AF31" s="11" t="s">
        <v>18</v>
      </c>
      <c r="AG31" s="12"/>
      <c r="AH31" s="12"/>
      <c r="AI31" s="10"/>
      <c r="AJ31" s="12"/>
      <c r="AK31" s="12"/>
      <c r="AL31" s="10"/>
      <c r="AM31" s="12"/>
      <c r="AN31" s="12"/>
      <c r="AO31" s="10"/>
      <c r="AP31" s="12"/>
      <c r="AQ31" s="12"/>
      <c r="AR31" s="10"/>
      <c r="AS31" s="12"/>
      <c r="AT31" s="12"/>
      <c r="AU31" s="10"/>
      <c r="AV31" s="12"/>
      <c r="AW31" s="12"/>
      <c r="AX31" s="10"/>
      <c r="AY31" s="17">
        <f t="shared" si="0"/>
        <v>1.2999999999999999E-2</v>
      </c>
      <c r="BA31" s="2">
        <f t="shared" si="1"/>
        <v>1.3</v>
      </c>
    </row>
    <row r="32" spans="1:53" x14ac:dyDescent="0.25">
      <c r="A32" s="5" t="s">
        <v>97</v>
      </c>
      <c r="B32" s="11" t="s">
        <v>18</v>
      </c>
      <c r="C32" s="12"/>
      <c r="D32" s="12"/>
      <c r="E32" s="10"/>
      <c r="F32" s="12"/>
      <c r="G32" s="12"/>
      <c r="H32" s="10"/>
      <c r="I32" s="12"/>
      <c r="J32" s="12"/>
      <c r="K32" s="10"/>
      <c r="L32" s="12"/>
      <c r="M32" s="12"/>
      <c r="N32" s="10"/>
      <c r="O32" s="12"/>
      <c r="P32" s="12"/>
      <c r="Q32" s="10"/>
      <c r="R32" s="12"/>
      <c r="S32" s="12"/>
      <c r="T32" s="10"/>
      <c r="U32" s="12"/>
      <c r="V32" s="12"/>
      <c r="W32" s="10"/>
      <c r="X32" s="12"/>
      <c r="Y32" s="12"/>
      <c r="Z32" s="10"/>
      <c r="AA32" s="12"/>
      <c r="AB32" s="12"/>
      <c r="AC32" s="10"/>
      <c r="AD32" s="10"/>
      <c r="AE32" s="5" t="s">
        <v>97</v>
      </c>
      <c r="AF32" s="11" t="s">
        <v>18</v>
      </c>
      <c r="AG32" s="12">
        <v>7.5</v>
      </c>
      <c r="AH32" s="12">
        <f>AG32*B5/C5</f>
        <v>7.5</v>
      </c>
      <c r="AI32" s="10">
        <f>(AG32*B5/1000)</f>
        <v>7.4999999999999997E-2</v>
      </c>
      <c r="AJ32" s="12"/>
      <c r="AK32" s="12"/>
      <c r="AL32" s="10"/>
      <c r="AM32" s="12"/>
      <c r="AN32" s="12"/>
      <c r="AO32" s="10"/>
      <c r="AP32" s="12"/>
      <c r="AQ32" s="12"/>
      <c r="AR32" s="10"/>
      <c r="AS32" s="12"/>
      <c r="AT32" s="12"/>
      <c r="AU32" s="10"/>
      <c r="AV32" s="12"/>
      <c r="AW32" s="12"/>
      <c r="AX32" s="10"/>
      <c r="AY32" s="17">
        <f t="shared" si="0"/>
        <v>7.4999999999999997E-2</v>
      </c>
      <c r="BA32" s="2">
        <f t="shared" si="1"/>
        <v>7.5</v>
      </c>
    </row>
    <row r="33" spans="1:53" x14ac:dyDescent="0.25">
      <c r="A33" s="5" t="s">
        <v>120</v>
      </c>
      <c r="B33" s="11" t="s">
        <v>18</v>
      </c>
      <c r="C33" s="12"/>
      <c r="D33" s="12"/>
      <c r="E33" s="10"/>
      <c r="F33" s="12"/>
      <c r="G33" s="12"/>
      <c r="H33" s="10"/>
      <c r="I33" s="12"/>
      <c r="J33" s="12"/>
      <c r="K33" s="10"/>
      <c r="L33" s="12"/>
      <c r="M33" s="12"/>
      <c r="N33" s="10"/>
      <c r="O33" s="12"/>
      <c r="P33" s="12"/>
      <c r="Q33" s="10"/>
      <c r="R33" s="12"/>
      <c r="S33" s="12"/>
      <c r="T33" s="10"/>
      <c r="U33" s="12"/>
      <c r="V33" s="12"/>
      <c r="W33" s="10"/>
      <c r="X33" s="12"/>
      <c r="Y33" s="12"/>
      <c r="Z33" s="10"/>
      <c r="AA33" s="12"/>
      <c r="AB33" s="12"/>
      <c r="AC33" s="10"/>
      <c r="AD33" s="10"/>
      <c r="AE33" s="5" t="s">
        <v>120</v>
      </c>
      <c r="AF33" s="11" t="s">
        <v>18</v>
      </c>
      <c r="AG33" s="12">
        <v>7.5</v>
      </c>
      <c r="AH33" s="12">
        <f>AG33*B5/C5</f>
        <v>7.5</v>
      </c>
      <c r="AI33" s="10">
        <f>(AG33*B5/1000)</f>
        <v>7.4999999999999997E-2</v>
      </c>
      <c r="AJ33" s="12"/>
      <c r="AK33" s="12"/>
      <c r="AL33" s="10"/>
      <c r="AM33" s="12"/>
      <c r="AN33" s="12"/>
      <c r="AO33" s="10"/>
      <c r="AP33" s="12"/>
      <c r="AQ33" s="12"/>
      <c r="AR33" s="10"/>
      <c r="AS33" s="12"/>
      <c r="AT33" s="12"/>
      <c r="AU33" s="10"/>
      <c r="AV33" s="12"/>
      <c r="AW33" s="12"/>
      <c r="AX33" s="10"/>
      <c r="AY33" s="17">
        <f t="shared" si="0"/>
        <v>7.4999999999999997E-2</v>
      </c>
      <c r="BA33" s="2">
        <f t="shared" si="1"/>
        <v>7.5</v>
      </c>
    </row>
    <row r="34" spans="1:53" ht="14.25" customHeight="1" x14ac:dyDescent="0.25">
      <c r="A34" s="5" t="s">
        <v>20</v>
      </c>
      <c r="B34" s="11" t="s">
        <v>39</v>
      </c>
      <c r="C34" s="12"/>
      <c r="D34" s="12"/>
      <c r="E34" s="10"/>
      <c r="F34" s="12"/>
      <c r="G34" s="12"/>
      <c r="H34" s="10"/>
      <c r="I34" s="12"/>
      <c r="J34" s="12"/>
      <c r="K34" s="10"/>
      <c r="L34" s="12"/>
      <c r="M34" s="12"/>
      <c r="N34" s="10"/>
      <c r="O34" s="12"/>
      <c r="P34" s="12"/>
      <c r="Q34" s="10"/>
      <c r="R34" s="12"/>
      <c r="S34" s="12"/>
      <c r="T34" s="10"/>
      <c r="U34" s="12"/>
      <c r="V34" s="12"/>
      <c r="W34" s="10"/>
      <c r="X34" s="12">
        <v>4.5599999999999996</v>
      </c>
      <c r="Y34" s="12">
        <f>X34*B5/C5</f>
        <v>4.5599999999999996</v>
      </c>
      <c r="Z34" s="10">
        <f>(X34*B5/1000)/0.045</f>
        <v>1.0133333333333332</v>
      </c>
      <c r="AA34" s="12"/>
      <c r="AB34" s="12"/>
      <c r="AC34" s="10"/>
      <c r="AD34" s="10"/>
      <c r="AE34" s="5" t="s">
        <v>20</v>
      </c>
      <c r="AF34" s="11" t="s">
        <v>39</v>
      </c>
      <c r="AG34" s="12"/>
      <c r="AH34" s="12"/>
      <c r="AI34" s="10"/>
      <c r="AJ34" s="12"/>
      <c r="AK34" s="12"/>
      <c r="AL34" s="10"/>
      <c r="AM34" s="12">
        <v>93</v>
      </c>
      <c r="AN34" s="12">
        <f>AM34*B5/C5</f>
        <v>93</v>
      </c>
      <c r="AO34" s="10">
        <f>(AM34*B5/1000)/0.045</f>
        <v>20.666666666666668</v>
      </c>
      <c r="AP34" s="12"/>
      <c r="AQ34" s="12"/>
      <c r="AR34" s="10"/>
      <c r="AS34" s="12"/>
      <c r="AT34" s="12"/>
      <c r="AU34" s="10"/>
      <c r="AV34" s="12"/>
      <c r="AW34" s="12"/>
      <c r="AX34" s="10"/>
      <c r="AY34" s="17">
        <f t="shared" si="0"/>
        <v>21.68</v>
      </c>
      <c r="AZ34" t="s">
        <v>40</v>
      </c>
      <c r="BA34" s="2">
        <f t="shared" si="1"/>
        <v>97.56</v>
      </c>
    </row>
    <row r="35" spans="1:53" ht="12.75" customHeight="1" x14ac:dyDescent="0.25">
      <c r="A35" s="5" t="s">
        <v>36</v>
      </c>
      <c r="B35" s="11" t="s">
        <v>18</v>
      </c>
      <c r="C35" s="12"/>
      <c r="D35" s="12"/>
      <c r="E35" s="10"/>
      <c r="F35" s="12"/>
      <c r="G35" s="12"/>
      <c r="H35" s="10"/>
      <c r="I35" s="12"/>
      <c r="J35" s="12"/>
      <c r="K35" s="10"/>
      <c r="L35" s="12"/>
      <c r="M35" s="12"/>
      <c r="N35" s="10"/>
      <c r="O35" s="12"/>
      <c r="P35" s="12"/>
      <c r="Q35" s="10"/>
      <c r="R35" s="12"/>
      <c r="S35" s="12"/>
      <c r="T35" s="10"/>
      <c r="U35" s="12"/>
      <c r="V35" s="12"/>
      <c r="W35" s="10"/>
      <c r="X35" s="12"/>
      <c r="Y35" s="12"/>
      <c r="Z35" s="10"/>
      <c r="AA35" s="12"/>
      <c r="AB35" s="12"/>
      <c r="AC35" s="10"/>
      <c r="AD35" s="10"/>
      <c r="AE35" s="5" t="s">
        <v>36</v>
      </c>
      <c r="AF35" s="11" t="s">
        <v>18</v>
      </c>
      <c r="AG35" s="12"/>
      <c r="AH35" s="12"/>
      <c r="AI35" s="10"/>
      <c r="AJ35" s="12"/>
      <c r="AK35" s="12"/>
      <c r="AL35" s="10"/>
      <c r="AM35" s="12"/>
      <c r="AN35" s="12"/>
      <c r="AO35" s="10"/>
      <c r="AP35" s="12"/>
      <c r="AQ35" s="12"/>
      <c r="AR35" s="10"/>
      <c r="AS35" s="12">
        <v>1.1000000000000001</v>
      </c>
      <c r="AT35" s="12">
        <f>AS35*B5/C5</f>
        <v>1.1000000000000001</v>
      </c>
      <c r="AU35" s="10">
        <f>(AS35*B5/1000)</f>
        <v>1.0999999999999999E-2</v>
      </c>
      <c r="AV35" s="12"/>
      <c r="AW35" s="12"/>
      <c r="AX35" s="10"/>
      <c r="AY35" s="17">
        <f t="shared" si="0"/>
        <v>1.0999999999999999E-2</v>
      </c>
      <c r="BA35" s="2">
        <f t="shared" si="1"/>
        <v>1.1000000000000001</v>
      </c>
    </row>
    <row r="36" spans="1:53" ht="12.75" customHeight="1" x14ac:dyDescent="0.25">
      <c r="A36" s="5" t="s">
        <v>121</v>
      </c>
      <c r="B36" s="11" t="s">
        <v>18</v>
      </c>
      <c r="C36" s="12"/>
      <c r="D36" s="12"/>
      <c r="E36" s="10"/>
      <c r="F36" s="12"/>
      <c r="G36" s="12"/>
      <c r="H36" s="10"/>
      <c r="I36" s="12"/>
      <c r="J36" s="12"/>
      <c r="K36" s="10"/>
      <c r="L36" s="12"/>
      <c r="M36" s="12"/>
      <c r="N36" s="10"/>
      <c r="O36" s="12"/>
      <c r="P36" s="12"/>
      <c r="Q36" s="10"/>
      <c r="R36" s="12"/>
      <c r="S36" s="12"/>
      <c r="T36" s="10"/>
      <c r="U36" s="12"/>
      <c r="V36" s="12"/>
      <c r="W36" s="10"/>
      <c r="X36" s="12"/>
      <c r="Y36" s="12"/>
      <c r="Z36" s="10"/>
      <c r="AA36" s="12"/>
      <c r="AB36" s="12"/>
      <c r="AC36" s="10"/>
      <c r="AD36" s="10"/>
      <c r="AE36" s="5" t="s">
        <v>121</v>
      </c>
      <c r="AF36" s="11" t="s">
        <v>18</v>
      </c>
      <c r="AG36" s="12"/>
      <c r="AH36" s="12"/>
      <c r="AI36" s="10"/>
      <c r="AJ36" s="12"/>
      <c r="AK36" s="12"/>
      <c r="AL36" s="10"/>
      <c r="AM36" s="12"/>
      <c r="AN36" s="12"/>
      <c r="AO36" s="10"/>
      <c r="AP36" s="12"/>
      <c r="AQ36" s="12"/>
      <c r="AR36" s="10"/>
      <c r="AS36" s="12"/>
      <c r="AT36" s="12"/>
      <c r="AU36" s="10"/>
      <c r="AV36" s="12">
        <v>60</v>
      </c>
      <c r="AW36" s="12">
        <f>AV36*B5/C5</f>
        <v>60</v>
      </c>
      <c r="AX36" s="10">
        <f>(AV36*B5/1000)</f>
        <v>0.6</v>
      </c>
      <c r="AY36" s="17">
        <f t="shared" si="0"/>
        <v>0.6</v>
      </c>
      <c r="BA36" s="2">
        <f t="shared" si="1"/>
        <v>60</v>
      </c>
    </row>
    <row r="37" spans="1:53" ht="12.75" customHeight="1" x14ac:dyDescent="0.25">
      <c r="A37" s="5" t="s">
        <v>77</v>
      </c>
      <c r="B37" s="11" t="s">
        <v>18</v>
      </c>
      <c r="C37" s="12"/>
      <c r="D37" s="12"/>
      <c r="E37" s="10"/>
      <c r="F37" s="12"/>
      <c r="G37" s="12"/>
      <c r="H37" s="10"/>
      <c r="I37" s="12"/>
      <c r="J37" s="12"/>
      <c r="K37" s="10"/>
      <c r="L37" s="12"/>
      <c r="M37" s="12"/>
      <c r="N37" s="10"/>
      <c r="O37" s="12"/>
      <c r="P37" s="12"/>
      <c r="Q37" s="10"/>
      <c r="R37" s="12"/>
      <c r="S37" s="12"/>
      <c r="T37" s="10"/>
      <c r="U37" s="12"/>
      <c r="V37" s="12"/>
      <c r="W37" s="10"/>
      <c r="X37" s="12"/>
      <c r="Y37" s="12"/>
      <c r="Z37" s="10"/>
      <c r="AA37" s="12"/>
      <c r="AB37" s="12"/>
      <c r="AC37" s="10"/>
      <c r="AD37" s="10"/>
      <c r="AE37" s="5" t="s">
        <v>77</v>
      </c>
      <c r="AF37" s="11" t="s">
        <v>18</v>
      </c>
      <c r="AG37" s="12"/>
      <c r="AH37" s="12"/>
      <c r="AI37" s="10"/>
      <c r="AJ37" s="12"/>
      <c r="AK37" s="12"/>
      <c r="AL37" s="10"/>
      <c r="AM37" s="12"/>
      <c r="AN37" s="12"/>
      <c r="AO37" s="10"/>
      <c r="AP37" s="12"/>
      <c r="AQ37" s="12"/>
      <c r="AR37" s="10"/>
      <c r="AS37" s="12"/>
      <c r="AT37" s="12"/>
      <c r="AU37" s="10"/>
      <c r="AV37" s="12">
        <v>2</v>
      </c>
      <c r="AW37" s="12">
        <f>AV37*B5/C5</f>
        <v>2</v>
      </c>
      <c r="AX37" s="10">
        <f>(AV37*B5/1000)</f>
        <v>0.02</v>
      </c>
      <c r="AY37" s="17">
        <f t="shared" si="0"/>
        <v>0.02</v>
      </c>
      <c r="BA37" s="2">
        <f t="shared" si="1"/>
        <v>2</v>
      </c>
    </row>
  </sheetData>
  <mergeCells count="42">
    <mergeCell ref="AG8:AI8"/>
    <mergeCell ref="AJ8:AL8"/>
    <mergeCell ref="AM8:AO8"/>
    <mergeCell ref="AP8:AR8"/>
    <mergeCell ref="AS8:AU8"/>
    <mergeCell ref="AV8:AX8"/>
    <mergeCell ref="AY7:AY8"/>
    <mergeCell ref="C8:E8"/>
    <mergeCell ref="F8:H8"/>
    <mergeCell ref="I8:K8"/>
    <mergeCell ref="L8:N8"/>
    <mergeCell ref="O8:Q8"/>
    <mergeCell ref="R8:T8"/>
    <mergeCell ref="U8:W8"/>
    <mergeCell ref="X8:Z8"/>
    <mergeCell ref="AA8:AC8"/>
    <mergeCell ref="AG7:AI7"/>
    <mergeCell ref="AJ7:AL7"/>
    <mergeCell ref="AM7:AO7"/>
    <mergeCell ref="AP7:AR7"/>
    <mergeCell ref="AS7:AU7"/>
    <mergeCell ref="AV7:AX7"/>
    <mergeCell ref="AT4:AU4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F3:AI3"/>
    <mergeCell ref="AJ3:AL3"/>
    <mergeCell ref="AM3:AO3"/>
    <mergeCell ref="AQ3:AS3"/>
    <mergeCell ref="AT3:AU3"/>
    <mergeCell ref="A4:A5"/>
    <mergeCell ref="AF4:AI4"/>
    <mergeCell ref="AJ4:AL4"/>
    <mergeCell ref="AM4:AO4"/>
    <mergeCell ref="AQ4:AS4"/>
  </mergeCells>
  <pageMargins left="0" right="0" top="0" bottom="0" header="0.31496062992125984" footer="0.31496062992125984"/>
  <pageSetup paperSize="9"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AX35"/>
  <sheetViews>
    <sheetView zoomScaleNormal="100" workbookViewId="0">
      <pane xSplit="5" ySplit="8" topLeftCell="W15" activePane="bottomRight" state="frozen"/>
      <selection pane="topRight" activeCell="F1" sqref="F1"/>
      <selection pane="bottomLeft" activeCell="A9" sqref="A9"/>
      <selection pane="bottomRight" activeCell="B6" sqref="B6"/>
    </sheetView>
  </sheetViews>
  <sheetFormatPr defaultRowHeight="15" x14ac:dyDescent="0.25"/>
  <cols>
    <col min="1" max="1" width="21.42578125" customWidth="1"/>
    <col min="2" max="2" width="4.7109375" customWidth="1"/>
    <col min="3" max="3" width="5.140625" customWidth="1"/>
    <col min="4" max="4" width="4.7109375" customWidth="1"/>
    <col min="5" max="5" width="4.7109375" style="2" customWidth="1"/>
    <col min="6" max="7" width="4.7109375" customWidth="1"/>
    <col min="8" max="8" width="4.7109375" style="2" customWidth="1"/>
    <col min="9" max="10" width="4.7109375" customWidth="1"/>
    <col min="11" max="11" width="4.7109375" style="2" customWidth="1"/>
    <col min="12" max="13" width="4.7109375" customWidth="1"/>
    <col min="14" max="14" width="4.7109375" style="2" customWidth="1"/>
    <col min="15" max="16" width="4.7109375" customWidth="1"/>
    <col min="17" max="17" width="4.7109375" style="2" customWidth="1"/>
    <col min="18" max="19" width="4.7109375" customWidth="1"/>
    <col min="20" max="20" width="4.7109375" style="2" customWidth="1"/>
    <col min="21" max="22" width="4.7109375" customWidth="1"/>
    <col min="23" max="23" width="4.7109375" style="2" customWidth="1"/>
    <col min="24" max="25" width="4.7109375" customWidth="1"/>
    <col min="26" max="26" width="4.7109375" style="2" customWidth="1"/>
    <col min="27" max="28" width="4.7109375" customWidth="1"/>
    <col min="29" max="30" width="4.7109375" style="2" customWidth="1"/>
    <col min="31" max="31" width="20.28515625" style="2" customWidth="1"/>
    <col min="32" max="32" width="4.7109375" style="2" customWidth="1"/>
    <col min="33" max="34" width="4.7109375" customWidth="1"/>
    <col min="35" max="35" width="4.7109375" style="2" customWidth="1"/>
    <col min="36" max="37" width="4.7109375" customWidth="1"/>
    <col min="38" max="38" width="4.7109375" style="2" customWidth="1"/>
    <col min="39" max="40" width="4.7109375" customWidth="1"/>
    <col min="41" max="41" width="4.7109375" style="2" customWidth="1"/>
    <col min="42" max="43" width="4.7109375" customWidth="1"/>
    <col min="44" max="44" width="4.7109375" style="2" customWidth="1"/>
    <col min="45" max="45" width="9.140625" style="2"/>
    <col min="47" max="47" width="9.140625" style="2"/>
  </cols>
  <sheetData>
    <row r="1" spans="1:50" ht="18.75" x14ac:dyDescent="0.3">
      <c r="A1" t="s">
        <v>131</v>
      </c>
      <c r="J1" s="1" t="s">
        <v>0</v>
      </c>
      <c r="K1" s="1"/>
      <c r="L1" s="1"/>
      <c r="M1" s="1"/>
    </row>
    <row r="2" spans="1:50" ht="18.75" x14ac:dyDescent="0.3">
      <c r="F2" t="s">
        <v>1</v>
      </c>
      <c r="J2" s="1"/>
      <c r="K2" s="1"/>
      <c r="L2" s="3"/>
      <c r="M2" s="3"/>
      <c r="N2" s="14"/>
      <c r="O2" t="s">
        <v>2</v>
      </c>
    </row>
    <row r="3" spans="1:50" ht="18.75" x14ac:dyDescent="0.3">
      <c r="E3" s="2" t="s">
        <v>181</v>
      </c>
      <c r="J3" s="1"/>
      <c r="K3" s="1"/>
      <c r="L3" s="4"/>
      <c r="M3" s="4"/>
      <c r="N3" s="15"/>
      <c r="Q3" s="2" t="s">
        <v>305</v>
      </c>
      <c r="AF3" s="67" t="s">
        <v>56</v>
      </c>
      <c r="AG3" s="67"/>
      <c r="AH3" s="67"/>
      <c r="AI3" s="67"/>
      <c r="AJ3" s="69"/>
      <c r="AK3" s="69"/>
      <c r="AL3" s="69"/>
      <c r="AM3" s="67" t="s">
        <v>57</v>
      </c>
      <c r="AN3" s="67"/>
      <c r="AO3" s="67"/>
      <c r="AQ3" s="67" t="s">
        <v>58</v>
      </c>
      <c r="AR3" s="67"/>
      <c r="AS3" s="67"/>
      <c r="AT3" s="67"/>
      <c r="AU3" s="67"/>
      <c r="AV3" s="25" t="s">
        <v>245</v>
      </c>
      <c r="AW3" s="25"/>
      <c r="AX3" s="2"/>
    </row>
    <row r="4" spans="1:50" x14ac:dyDescent="0.25">
      <c r="A4" s="66" t="s">
        <v>3</v>
      </c>
      <c r="B4" s="5" t="s">
        <v>4</v>
      </c>
      <c r="C4" s="5" t="s">
        <v>5</v>
      </c>
      <c r="AF4" s="67" t="s">
        <v>59</v>
      </c>
      <c r="AG4" s="67"/>
      <c r="AH4" s="67"/>
      <c r="AI4" s="67"/>
      <c r="AJ4" s="68"/>
      <c r="AK4" s="68"/>
      <c r="AL4" s="68"/>
      <c r="AM4" s="67" t="s">
        <v>222</v>
      </c>
      <c r="AN4" s="67"/>
      <c r="AO4" s="67"/>
      <c r="AQ4" s="67" t="s">
        <v>60</v>
      </c>
      <c r="AR4" s="67"/>
      <c r="AS4" s="67"/>
      <c r="AT4" s="68"/>
      <c r="AU4" s="68"/>
      <c r="AV4" s="25" t="s">
        <v>61</v>
      </c>
      <c r="AW4" s="25"/>
      <c r="AX4" s="2"/>
    </row>
    <row r="5" spans="1:50" x14ac:dyDescent="0.25">
      <c r="A5" s="66"/>
      <c r="B5" s="5">
        <v>10</v>
      </c>
      <c r="C5" s="5">
        <v>10</v>
      </c>
    </row>
    <row r="6" spans="1:50" ht="10.5" customHeight="1" x14ac:dyDescent="0.25">
      <c r="A6" s="6"/>
      <c r="B6" s="7"/>
      <c r="C6" s="7"/>
    </row>
    <row r="7" spans="1:50" ht="51" customHeight="1" x14ac:dyDescent="0.25">
      <c r="A7" s="8" t="s">
        <v>6</v>
      </c>
      <c r="B7" s="9" t="s">
        <v>7</v>
      </c>
      <c r="C7" s="72" t="s">
        <v>126</v>
      </c>
      <c r="D7" s="72"/>
      <c r="E7" s="72"/>
      <c r="F7" s="83" t="s">
        <v>122</v>
      </c>
      <c r="G7" s="83"/>
      <c r="H7" s="83"/>
      <c r="I7" s="72" t="s">
        <v>165</v>
      </c>
      <c r="J7" s="72"/>
      <c r="K7" s="72"/>
      <c r="L7" s="72" t="s">
        <v>48</v>
      </c>
      <c r="M7" s="72"/>
      <c r="N7" s="72"/>
      <c r="O7" s="72" t="s">
        <v>101</v>
      </c>
      <c r="P7" s="72"/>
      <c r="Q7" s="72"/>
      <c r="R7" s="72" t="s">
        <v>127</v>
      </c>
      <c r="S7" s="72"/>
      <c r="T7" s="72"/>
      <c r="U7" s="72" t="s">
        <v>177</v>
      </c>
      <c r="V7" s="72"/>
      <c r="W7" s="72"/>
      <c r="X7" s="72"/>
      <c r="Y7" s="72"/>
      <c r="Z7" s="72"/>
      <c r="AA7" s="72" t="s">
        <v>204</v>
      </c>
      <c r="AB7" s="72"/>
      <c r="AC7" s="72"/>
      <c r="AD7" s="50"/>
      <c r="AE7" s="8" t="s">
        <v>6</v>
      </c>
      <c r="AF7" s="9" t="s">
        <v>7</v>
      </c>
      <c r="AG7" s="72" t="s">
        <v>289</v>
      </c>
      <c r="AH7" s="72"/>
      <c r="AI7" s="72"/>
      <c r="AJ7" s="72" t="s">
        <v>128</v>
      </c>
      <c r="AK7" s="72"/>
      <c r="AL7" s="72"/>
      <c r="AM7" s="83" t="s">
        <v>239</v>
      </c>
      <c r="AN7" s="83"/>
      <c r="AO7" s="83"/>
      <c r="AP7" s="72" t="s">
        <v>84</v>
      </c>
      <c r="AQ7" s="72"/>
      <c r="AR7" s="72"/>
      <c r="AS7" s="70" t="s">
        <v>16</v>
      </c>
    </row>
    <row r="8" spans="1:50" s="2" customFormat="1" x14ac:dyDescent="0.25">
      <c r="A8" s="10" t="s">
        <v>17</v>
      </c>
      <c r="B8" s="10"/>
      <c r="C8" s="71">
        <v>200</v>
      </c>
      <c r="D8" s="71"/>
      <c r="E8" s="71"/>
      <c r="F8" s="71">
        <v>200</v>
      </c>
      <c r="G8" s="71"/>
      <c r="H8" s="71"/>
      <c r="I8" s="71">
        <v>50</v>
      </c>
      <c r="J8" s="71"/>
      <c r="K8" s="71"/>
      <c r="L8" s="71">
        <v>100</v>
      </c>
      <c r="M8" s="71"/>
      <c r="N8" s="71"/>
      <c r="O8" s="71">
        <v>50</v>
      </c>
      <c r="P8" s="71"/>
      <c r="Q8" s="71"/>
      <c r="R8" s="71">
        <v>200</v>
      </c>
      <c r="S8" s="71"/>
      <c r="T8" s="71"/>
      <c r="U8" s="71">
        <v>200</v>
      </c>
      <c r="V8" s="71"/>
      <c r="W8" s="71"/>
      <c r="X8" s="71"/>
      <c r="Y8" s="71"/>
      <c r="Z8" s="71"/>
      <c r="AA8" s="71">
        <v>200</v>
      </c>
      <c r="AB8" s="71"/>
      <c r="AC8" s="71"/>
      <c r="AD8" s="49"/>
      <c r="AE8" s="10" t="s">
        <v>17</v>
      </c>
      <c r="AF8" s="10"/>
      <c r="AG8" s="71">
        <v>38</v>
      </c>
      <c r="AH8" s="71"/>
      <c r="AI8" s="71"/>
      <c r="AJ8" s="71">
        <v>60</v>
      </c>
      <c r="AK8" s="71"/>
      <c r="AL8" s="71"/>
      <c r="AM8" s="71">
        <v>150</v>
      </c>
      <c r="AN8" s="71"/>
      <c r="AO8" s="71"/>
      <c r="AP8" s="71">
        <v>60</v>
      </c>
      <c r="AQ8" s="71"/>
      <c r="AR8" s="71"/>
      <c r="AS8" s="70"/>
    </row>
    <row r="9" spans="1:50" x14ac:dyDescent="0.25">
      <c r="A9" s="5" t="s">
        <v>254</v>
      </c>
      <c r="B9" s="11" t="s">
        <v>39</v>
      </c>
      <c r="C9" s="12"/>
      <c r="D9" s="12"/>
      <c r="E9" s="10"/>
      <c r="F9" s="12"/>
      <c r="G9" s="12"/>
      <c r="H9" s="10"/>
      <c r="I9" s="12"/>
      <c r="J9" s="12"/>
      <c r="K9" s="10"/>
      <c r="L9" s="12">
        <v>100</v>
      </c>
      <c r="M9" s="12">
        <f>L9*B5/C5</f>
        <v>100</v>
      </c>
      <c r="N9" s="10">
        <f>(L9*B5/1000)/0.5</f>
        <v>2</v>
      </c>
      <c r="O9" s="12"/>
      <c r="P9" s="12"/>
      <c r="Q9" s="10"/>
      <c r="R9" s="12"/>
      <c r="S9" s="12"/>
      <c r="T9" s="10"/>
      <c r="U9" s="12"/>
      <c r="V9" s="12"/>
      <c r="W9" s="10"/>
      <c r="X9" s="12"/>
      <c r="Y9" s="12"/>
      <c r="Z9" s="10"/>
      <c r="AA9" s="12"/>
      <c r="AB9" s="12"/>
      <c r="AC9" s="10"/>
      <c r="AD9" s="10"/>
      <c r="AE9" s="5" t="s">
        <v>254</v>
      </c>
      <c r="AF9" s="11" t="s">
        <v>39</v>
      </c>
      <c r="AG9" s="12"/>
      <c r="AH9" s="12"/>
      <c r="AI9" s="10"/>
      <c r="AJ9" s="12"/>
      <c r="AK9" s="12"/>
      <c r="AL9" s="10"/>
      <c r="AM9" s="12"/>
      <c r="AN9" s="12"/>
      <c r="AO9" s="10"/>
      <c r="AP9" s="12"/>
      <c r="AQ9" s="12"/>
      <c r="AR9" s="10"/>
      <c r="AS9" s="17">
        <f>E9+H9+K9+N9+Q9+T9+W9+Z9+AC9+AI9+AL9+AO9+AR9</f>
        <v>2</v>
      </c>
      <c r="AT9" t="s">
        <v>300</v>
      </c>
      <c r="AU9" s="2">
        <f>C9+F9+I9+L9+O9+R9+U9+X9+AA9+AG9+AJ9+AM9+AP9</f>
        <v>100</v>
      </c>
    </row>
    <row r="10" spans="1:50" x14ac:dyDescent="0.25">
      <c r="A10" s="5" t="s">
        <v>19</v>
      </c>
      <c r="B10" s="11" t="s">
        <v>38</v>
      </c>
      <c r="C10" s="12">
        <v>150</v>
      </c>
      <c r="D10" s="12">
        <f>C10*B5/C5</f>
        <v>150</v>
      </c>
      <c r="E10" s="10">
        <f>(C10*B5/1000)</f>
        <v>1.5</v>
      </c>
      <c r="F10" s="12">
        <v>50</v>
      </c>
      <c r="G10" s="12">
        <f>F10*B5/C5</f>
        <v>50</v>
      </c>
      <c r="H10" s="10">
        <f>(F10*B5/1000)</f>
        <v>0.5</v>
      </c>
      <c r="I10" s="12"/>
      <c r="J10" s="12"/>
      <c r="K10" s="10"/>
      <c r="L10" s="12"/>
      <c r="M10" s="12"/>
      <c r="N10" s="10"/>
      <c r="O10" s="12"/>
      <c r="P10" s="12"/>
      <c r="Q10" s="10"/>
      <c r="R10" s="12"/>
      <c r="S10" s="12"/>
      <c r="T10" s="10"/>
      <c r="U10" s="12"/>
      <c r="V10" s="12"/>
      <c r="W10" s="10"/>
      <c r="X10" s="12"/>
      <c r="Y10" s="12"/>
      <c r="Z10" s="10"/>
      <c r="AA10" s="12"/>
      <c r="AB10" s="12"/>
      <c r="AC10" s="10"/>
      <c r="AD10" s="10"/>
      <c r="AE10" s="5" t="s">
        <v>19</v>
      </c>
      <c r="AF10" s="11" t="s">
        <v>38</v>
      </c>
      <c r="AG10" s="12"/>
      <c r="AH10" s="12"/>
      <c r="AI10" s="10"/>
      <c r="AJ10" s="12">
        <v>24</v>
      </c>
      <c r="AK10" s="12">
        <f>AJ10*B5/C5</f>
        <v>24</v>
      </c>
      <c r="AL10" s="10">
        <f>(AJ10*B5/1000)</f>
        <v>0.24</v>
      </c>
      <c r="AM10" s="12">
        <v>150</v>
      </c>
      <c r="AN10" s="12">
        <f>AM10*B5/C5</f>
        <v>150</v>
      </c>
      <c r="AO10" s="10">
        <f>(AM10*B5/1000)</f>
        <v>1.5</v>
      </c>
      <c r="AP10" s="12"/>
      <c r="AQ10" s="12"/>
      <c r="AR10" s="10"/>
      <c r="AS10" s="17">
        <f t="shared" ref="AS10:AS34" si="0">E10+H10+K10+N10+Q10+T10+W10+Z10+AC10+AI10+AL10+AO10+AR10</f>
        <v>3.74</v>
      </c>
      <c r="AU10" s="2">
        <f t="shared" ref="AU10:AU34" si="1">C10+F10+I10+L10+O10+R10+U10+X10+AA10+AG10+AJ10+AM10+AP10</f>
        <v>374</v>
      </c>
    </row>
    <row r="11" spans="1:50" x14ac:dyDescent="0.25">
      <c r="A11" s="5" t="s">
        <v>279</v>
      </c>
      <c r="B11" s="11" t="s">
        <v>18</v>
      </c>
      <c r="C11" s="12">
        <v>24</v>
      </c>
      <c r="D11" s="12">
        <f>C11*B5/C5</f>
        <v>24</v>
      </c>
      <c r="E11" s="10">
        <f>(C11*B5/1000)</f>
        <v>0.24</v>
      </c>
      <c r="F11" s="12"/>
      <c r="G11" s="12"/>
      <c r="H11" s="10"/>
      <c r="I11" s="12"/>
      <c r="J11" s="12"/>
      <c r="K11" s="10"/>
      <c r="L11" s="12"/>
      <c r="M11" s="12"/>
      <c r="N11" s="10"/>
      <c r="O11" s="12"/>
      <c r="P11" s="12"/>
      <c r="Q11" s="10"/>
      <c r="R11" s="12"/>
      <c r="S11" s="12"/>
      <c r="T11" s="10"/>
      <c r="U11" s="12"/>
      <c r="V11" s="12"/>
      <c r="W11" s="10"/>
      <c r="X11" s="12"/>
      <c r="Y11" s="12"/>
      <c r="Z11" s="10"/>
      <c r="AA11" s="12"/>
      <c r="AB11" s="12"/>
      <c r="AC11" s="10"/>
      <c r="AD11" s="10"/>
      <c r="AE11" s="5" t="s">
        <v>279</v>
      </c>
      <c r="AF11" s="11" t="s">
        <v>18</v>
      </c>
      <c r="AG11" s="12"/>
      <c r="AH11" s="12"/>
      <c r="AI11" s="10"/>
      <c r="AJ11" s="12"/>
      <c r="AK11" s="12"/>
      <c r="AL11" s="10"/>
      <c r="AM11" s="12"/>
      <c r="AN11" s="12"/>
      <c r="AO11" s="10"/>
      <c r="AP11" s="12"/>
      <c r="AQ11" s="12"/>
      <c r="AR11" s="10"/>
      <c r="AS11" s="17">
        <f t="shared" si="0"/>
        <v>0.24</v>
      </c>
      <c r="AU11" s="2">
        <f t="shared" si="1"/>
        <v>24</v>
      </c>
    </row>
    <row r="12" spans="1:50" x14ac:dyDescent="0.25">
      <c r="A12" s="5" t="s">
        <v>105</v>
      </c>
      <c r="B12" s="11" t="s">
        <v>18</v>
      </c>
      <c r="C12" s="12">
        <v>3</v>
      </c>
      <c r="D12" s="12">
        <f>C12*B5/C5</f>
        <v>3</v>
      </c>
      <c r="E12" s="10">
        <f>(C12*B5/1000)</f>
        <v>0.03</v>
      </c>
      <c r="F12" s="12"/>
      <c r="G12" s="12"/>
      <c r="H12" s="10"/>
      <c r="I12" s="12"/>
      <c r="J12" s="12"/>
      <c r="K12" s="10"/>
      <c r="L12" s="12"/>
      <c r="M12" s="12"/>
      <c r="N12" s="10"/>
      <c r="O12" s="12"/>
      <c r="P12" s="12"/>
      <c r="Q12" s="10"/>
      <c r="R12" s="12">
        <v>1.2</v>
      </c>
      <c r="S12" s="12">
        <f>R12*B5/C5</f>
        <v>1.2</v>
      </c>
      <c r="T12" s="10">
        <f>(R12*B5/1000)</f>
        <v>1.2E-2</v>
      </c>
      <c r="U12" s="12">
        <v>2</v>
      </c>
      <c r="V12" s="12">
        <f>U12*B5/C5</f>
        <v>2</v>
      </c>
      <c r="W12" s="10">
        <f>(U12*B5/1000)</f>
        <v>0.02</v>
      </c>
      <c r="X12" s="12"/>
      <c r="Y12" s="12"/>
      <c r="Z12" s="10"/>
      <c r="AA12" s="12"/>
      <c r="AB12" s="12"/>
      <c r="AC12" s="10"/>
      <c r="AD12" s="10"/>
      <c r="AE12" s="5" t="s">
        <v>105</v>
      </c>
      <c r="AF12" s="11" t="s">
        <v>18</v>
      </c>
      <c r="AG12" s="12"/>
      <c r="AH12" s="12"/>
      <c r="AI12" s="10"/>
      <c r="AJ12" s="12"/>
      <c r="AK12" s="12"/>
      <c r="AL12" s="10"/>
      <c r="AM12" s="12"/>
      <c r="AN12" s="12"/>
      <c r="AO12" s="10"/>
      <c r="AP12" s="12"/>
      <c r="AQ12" s="12"/>
      <c r="AR12" s="10"/>
      <c r="AS12" s="17">
        <f t="shared" si="0"/>
        <v>6.2E-2</v>
      </c>
      <c r="AU12" s="2">
        <f t="shared" si="1"/>
        <v>6.2</v>
      </c>
    </row>
    <row r="13" spans="1:50" x14ac:dyDescent="0.25">
      <c r="A13" s="5" t="s">
        <v>23</v>
      </c>
      <c r="B13" s="11" t="s">
        <v>18</v>
      </c>
      <c r="C13" s="12">
        <v>4</v>
      </c>
      <c r="D13" s="12">
        <f>C13*B5/C5</f>
        <v>4</v>
      </c>
      <c r="E13" s="10">
        <f>(C13*B5/1000)</f>
        <v>0.04</v>
      </c>
      <c r="F13" s="12">
        <v>10</v>
      </c>
      <c r="G13" s="12">
        <f>F13*B5/C5</f>
        <v>10</v>
      </c>
      <c r="H13" s="10">
        <f>(F13*B5/1000)</f>
        <v>0.1</v>
      </c>
      <c r="I13" s="12"/>
      <c r="J13" s="12"/>
      <c r="K13" s="10"/>
      <c r="L13" s="12"/>
      <c r="M13" s="12"/>
      <c r="N13" s="10"/>
      <c r="O13" s="12"/>
      <c r="P13" s="12"/>
      <c r="Q13" s="10"/>
      <c r="R13" s="12"/>
      <c r="S13" s="12"/>
      <c r="T13" s="10"/>
      <c r="U13" s="12"/>
      <c r="V13" s="12"/>
      <c r="W13" s="10"/>
      <c r="X13" s="12"/>
      <c r="Y13" s="12"/>
      <c r="Z13" s="10"/>
      <c r="AA13" s="12">
        <v>10</v>
      </c>
      <c r="AB13" s="12">
        <f>AA13*B5/C5</f>
        <v>10</v>
      </c>
      <c r="AC13" s="10">
        <f>(AA13*B5/1000)</f>
        <v>0.1</v>
      </c>
      <c r="AD13" s="10"/>
      <c r="AE13" s="5" t="s">
        <v>23</v>
      </c>
      <c r="AF13" s="11" t="s">
        <v>18</v>
      </c>
      <c r="AG13" s="12"/>
      <c r="AH13" s="12"/>
      <c r="AI13" s="10"/>
      <c r="AJ13" s="12">
        <v>2.8</v>
      </c>
      <c r="AK13" s="12">
        <f>AJ13*B5/C5</f>
        <v>2.8</v>
      </c>
      <c r="AL13" s="10">
        <f>(AJ13*B5/1000)</f>
        <v>2.8000000000000001E-2</v>
      </c>
      <c r="AM13" s="12"/>
      <c r="AN13" s="12"/>
      <c r="AO13" s="10"/>
      <c r="AP13" s="12"/>
      <c r="AQ13" s="12"/>
      <c r="AR13" s="10"/>
      <c r="AS13" s="17">
        <f t="shared" si="0"/>
        <v>0.26800000000000002</v>
      </c>
      <c r="AU13" s="2">
        <f t="shared" si="1"/>
        <v>26.8</v>
      </c>
    </row>
    <row r="14" spans="1:50" x14ac:dyDescent="0.25">
      <c r="A14" s="5" t="s">
        <v>36</v>
      </c>
      <c r="B14" s="11" t="s">
        <v>18</v>
      </c>
      <c r="C14" s="12"/>
      <c r="D14" s="12"/>
      <c r="E14" s="10"/>
      <c r="F14" s="12">
        <v>0.6</v>
      </c>
      <c r="G14" s="12">
        <f>F14*B5/C5</f>
        <v>0.6</v>
      </c>
      <c r="H14" s="10">
        <f>(F14*B5/1000)</f>
        <v>6.0000000000000001E-3</v>
      </c>
      <c r="I14" s="12"/>
      <c r="J14" s="12"/>
      <c r="K14" s="10"/>
      <c r="L14" s="12"/>
      <c r="M14" s="12"/>
      <c r="N14" s="10"/>
      <c r="O14" s="12"/>
      <c r="P14" s="12"/>
      <c r="Q14" s="10"/>
      <c r="R14" s="12"/>
      <c r="S14" s="12"/>
      <c r="T14" s="10"/>
      <c r="U14" s="12"/>
      <c r="V14" s="12"/>
      <c r="W14" s="10"/>
      <c r="X14" s="12"/>
      <c r="Y14" s="12"/>
      <c r="Z14" s="10"/>
      <c r="AA14" s="12"/>
      <c r="AB14" s="12"/>
      <c r="AC14" s="10"/>
      <c r="AD14" s="10"/>
      <c r="AE14" s="5" t="s">
        <v>36</v>
      </c>
      <c r="AF14" s="11" t="s">
        <v>18</v>
      </c>
      <c r="AG14" s="12"/>
      <c r="AH14" s="12"/>
      <c r="AI14" s="10"/>
      <c r="AJ14" s="12"/>
      <c r="AK14" s="12"/>
      <c r="AL14" s="10"/>
      <c r="AM14" s="12"/>
      <c r="AN14" s="12"/>
      <c r="AO14" s="10"/>
      <c r="AP14" s="12"/>
      <c r="AQ14" s="12"/>
      <c r="AR14" s="10"/>
      <c r="AS14" s="17">
        <f t="shared" si="0"/>
        <v>6.0000000000000001E-3</v>
      </c>
      <c r="AU14" s="2">
        <f t="shared" si="1"/>
        <v>0.6</v>
      </c>
    </row>
    <row r="15" spans="1:50" x14ac:dyDescent="0.25">
      <c r="A15" s="5" t="s">
        <v>94</v>
      </c>
      <c r="B15" s="11" t="s">
        <v>39</v>
      </c>
      <c r="C15" s="12"/>
      <c r="D15" s="12"/>
      <c r="E15" s="10"/>
      <c r="F15" s="12"/>
      <c r="G15" s="12"/>
      <c r="H15" s="10"/>
      <c r="I15" s="12">
        <v>19.5</v>
      </c>
      <c r="J15" s="12">
        <f>I15*B5/C5</f>
        <v>19.5</v>
      </c>
      <c r="K15" s="10">
        <f>(I15*B5/1000)/0.6</f>
        <v>0.32500000000000001</v>
      </c>
      <c r="L15" s="12"/>
      <c r="M15" s="12"/>
      <c r="N15" s="10"/>
      <c r="O15" s="12"/>
      <c r="P15" s="12"/>
      <c r="Q15" s="10"/>
      <c r="R15" s="12"/>
      <c r="S15" s="12"/>
      <c r="T15" s="10"/>
      <c r="U15" s="12"/>
      <c r="V15" s="12"/>
      <c r="W15" s="10"/>
      <c r="X15" s="12"/>
      <c r="Y15" s="12"/>
      <c r="Z15" s="10"/>
      <c r="AA15" s="12"/>
      <c r="AB15" s="12"/>
      <c r="AC15" s="10"/>
      <c r="AD15" s="10"/>
      <c r="AE15" s="5" t="s">
        <v>94</v>
      </c>
      <c r="AF15" s="11" t="s">
        <v>39</v>
      </c>
      <c r="AG15" s="12"/>
      <c r="AH15" s="12"/>
      <c r="AI15" s="10"/>
      <c r="AJ15" s="12"/>
      <c r="AK15" s="12"/>
      <c r="AL15" s="10"/>
      <c r="AM15" s="12"/>
      <c r="AN15" s="12"/>
      <c r="AO15" s="10"/>
      <c r="AP15" s="12"/>
      <c r="AQ15" s="12"/>
      <c r="AR15" s="10"/>
      <c r="AS15" s="17">
        <f t="shared" si="0"/>
        <v>0.32500000000000001</v>
      </c>
      <c r="AT15" t="s">
        <v>42</v>
      </c>
      <c r="AU15" s="2">
        <f t="shared" si="1"/>
        <v>19.5</v>
      </c>
    </row>
    <row r="16" spans="1:50" x14ac:dyDescent="0.25">
      <c r="A16" s="5" t="s">
        <v>257</v>
      </c>
      <c r="B16" s="11" t="s">
        <v>39</v>
      </c>
      <c r="C16" s="12"/>
      <c r="D16" s="12"/>
      <c r="E16" s="10"/>
      <c r="F16" s="12"/>
      <c r="G16" s="12"/>
      <c r="H16" s="10"/>
      <c r="I16" s="12">
        <v>30</v>
      </c>
      <c r="J16" s="12">
        <f>I16*B5/C5</f>
        <v>30</v>
      </c>
      <c r="K16" s="10">
        <f>(I16*B5/1000)/0.3</f>
        <v>1</v>
      </c>
      <c r="L16" s="12"/>
      <c r="M16" s="12"/>
      <c r="N16" s="10"/>
      <c r="O16" s="12"/>
      <c r="P16" s="12"/>
      <c r="Q16" s="10"/>
      <c r="R16" s="12"/>
      <c r="S16" s="12"/>
      <c r="T16" s="10"/>
      <c r="U16" s="12"/>
      <c r="V16" s="12"/>
      <c r="W16" s="10"/>
      <c r="X16" s="12"/>
      <c r="Y16" s="12"/>
      <c r="Z16" s="10"/>
      <c r="AA16" s="12"/>
      <c r="AB16" s="12"/>
      <c r="AC16" s="10"/>
      <c r="AD16" s="10"/>
      <c r="AE16" s="5" t="s">
        <v>257</v>
      </c>
      <c r="AF16" s="11" t="s">
        <v>39</v>
      </c>
      <c r="AG16" s="12"/>
      <c r="AH16" s="12"/>
      <c r="AI16" s="10"/>
      <c r="AJ16" s="12"/>
      <c r="AK16" s="12"/>
      <c r="AL16" s="10"/>
      <c r="AM16" s="12"/>
      <c r="AN16" s="12"/>
      <c r="AO16" s="10"/>
      <c r="AP16" s="12"/>
      <c r="AQ16" s="12"/>
      <c r="AR16" s="10"/>
      <c r="AS16" s="17">
        <f t="shared" si="0"/>
        <v>1</v>
      </c>
      <c r="AT16" t="s">
        <v>41</v>
      </c>
      <c r="AU16" s="2">
        <f t="shared" si="1"/>
        <v>30</v>
      </c>
    </row>
    <row r="17" spans="1:47" x14ac:dyDescent="0.25">
      <c r="A17" s="5" t="s">
        <v>26</v>
      </c>
      <c r="B17" s="11" t="s">
        <v>39</v>
      </c>
      <c r="C17" s="12"/>
      <c r="D17" s="12"/>
      <c r="E17" s="10"/>
      <c r="F17" s="12"/>
      <c r="G17" s="12"/>
      <c r="H17" s="10"/>
      <c r="I17" s="12"/>
      <c r="J17" s="12"/>
      <c r="K17" s="10"/>
      <c r="L17" s="12"/>
      <c r="M17" s="12"/>
      <c r="N17" s="10"/>
      <c r="O17" s="12"/>
      <c r="P17" s="12"/>
      <c r="Q17" s="10"/>
      <c r="R17" s="12"/>
      <c r="S17" s="12"/>
      <c r="T17" s="10"/>
      <c r="U17" s="12"/>
      <c r="V17" s="12"/>
      <c r="W17" s="10"/>
      <c r="X17" s="12"/>
      <c r="Y17" s="12"/>
      <c r="Z17" s="10"/>
      <c r="AA17" s="12"/>
      <c r="AB17" s="12"/>
      <c r="AC17" s="10"/>
      <c r="AD17" s="10"/>
      <c r="AE17" s="5" t="s">
        <v>26</v>
      </c>
      <c r="AF17" s="11" t="s">
        <v>39</v>
      </c>
      <c r="AG17" s="12">
        <v>38</v>
      </c>
      <c r="AH17" s="12">
        <f>AG17*B5/C5</f>
        <v>38</v>
      </c>
      <c r="AI17" s="10">
        <f>(AG17*B5/1000)/0.6</f>
        <v>0.63333333333333341</v>
      </c>
      <c r="AJ17" s="12"/>
      <c r="AK17" s="12"/>
      <c r="AL17" s="10"/>
      <c r="AM17" s="12"/>
      <c r="AN17" s="12"/>
      <c r="AO17" s="10"/>
      <c r="AP17" s="12"/>
      <c r="AQ17" s="12"/>
      <c r="AR17" s="10"/>
      <c r="AS17" s="17">
        <f t="shared" si="0"/>
        <v>0.63333333333333341</v>
      </c>
      <c r="AT17" t="s">
        <v>42</v>
      </c>
      <c r="AU17" s="2">
        <f t="shared" si="1"/>
        <v>38</v>
      </c>
    </row>
    <row r="18" spans="1:47" x14ac:dyDescent="0.25">
      <c r="A18" s="5" t="s">
        <v>258</v>
      </c>
      <c r="B18" s="11" t="s">
        <v>18</v>
      </c>
      <c r="C18" s="12"/>
      <c r="D18" s="12"/>
      <c r="E18" s="10"/>
      <c r="F18" s="12"/>
      <c r="G18" s="12"/>
      <c r="H18" s="10"/>
      <c r="I18" s="12"/>
      <c r="J18" s="12"/>
      <c r="K18" s="10"/>
      <c r="L18" s="12"/>
      <c r="M18" s="12"/>
      <c r="N18" s="10"/>
      <c r="O18" s="12">
        <v>2.5</v>
      </c>
      <c r="P18" s="12">
        <f>O18*B5/C5</f>
        <v>2.5</v>
      </c>
      <c r="Q18" s="10">
        <f>(O18*B5/1000)</f>
        <v>2.5000000000000001E-2</v>
      </c>
      <c r="R18" s="12">
        <v>1.2</v>
      </c>
      <c r="S18" s="12">
        <f>R18*B5/C5</f>
        <v>1.2</v>
      </c>
      <c r="T18" s="10">
        <f>(R18*B5/1000)</f>
        <v>1.2E-2</v>
      </c>
      <c r="U18" s="12">
        <v>2</v>
      </c>
      <c r="V18" s="12">
        <f>U18*B5/C5</f>
        <v>2</v>
      </c>
      <c r="W18" s="10">
        <f>(U18*B5/1000)</f>
        <v>0.02</v>
      </c>
      <c r="X18" s="12"/>
      <c r="Y18" s="12"/>
      <c r="Z18" s="10"/>
      <c r="AA18" s="12"/>
      <c r="AB18" s="12"/>
      <c r="AC18" s="10"/>
      <c r="AD18" s="10"/>
      <c r="AE18" s="5" t="s">
        <v>258</v>
      </c>
      <c r="AF18" s="11" t="s">
        <v>18</v>
      </c>
      <c r="AG18" s="12"/>
      <c r="AH18" s="12"/>
      <c r="AI18" s="10"/>
      <c r="AJ18" s="12">
        <v>0.8</v>
      </c>
      <c r="AK18" s="12">
        <f>AJ18*B5/C5</f>
        <v>0.8</v>
      </c>
      <c r="AL18" s="10">
        <f>(AJ18*B5/1000)</f>
        <v>8.0000000000000002E-3</v>
      </c>
      <c r="AM18" s="12"/>
      <c r="AN18" s="12"/>
      <c r="AO18" s="10"/>
      <c r="AP18" s="12"/>
      <c r="AQ18" s="12"/>
      <c r="AR18" s="10"/>
      <c r="AS18" s="17">
        <f t="shared" si="0"/>
        <v>6.5000000000000002E-2</v>
      </c>
      <c r="AU18" s="2">
        <f t="shared" si="1"/>
        <v>6.5</v>
      </c>
    </row>
    <row r="19" spans="1:47" x14ac:dyDescent="0.25">
      <c r="A19" s="5" t="s">
        <v>221</v>
      </c>
      <c r="B19" s="11" t="s">
        <v>18</v>
      </c>
      <c r="C19" s="12"/>
      <c r="D19" s="12"/>
      <c r="E19" s="10"/>
      <c r="F19" s="12"/>
      <c r="G19" s="12"/>
      <c r="H19" s="10"/>
      <c r="I19" s="12"/>
      <c r="J19" s="12"/>
      <c r="K19" s="10"/>
      <c r="L19" s="12"/>
      <c r="M19" s="12"/>
      <c r="N19" s="10"/>
      <c r="O19" s="12">
        <v>57.9</v>
      </c>
      <c r="P19" s="12">
        <f>O19*B5/C5</f>
        <v>57.9</v>
      </c>
      <c r="Q19" s="10">
        <f>(O19*B5/1000)</f>
        <v>0.57899999999999996</v>
      </c>
      <c r="R19" s="12"/>
      <c r="S19" s="12"/>
      <c r="T19" s="10"/>
      <c r="U19" s="12"/>
      <c r="V19" s="12"/>
      <c r="W19" s="10"/>
      <c r="X19" s="12"/>
      <c r="Y19" s="12"/>
      <c r="Z19" s="10"/>
      <c r="AA19" s="12"/>
      <c r="AB19" s="12"/>
      <c r="AC19" s="10"/>
      <c r="AD19" s="10"/>
      <c r="AE19" s="5" t="s">
        <v>221</v>
      </c>
      <c r="AF19" s="11" t="s">
        <v>18</v>
      </c>
      <c r="AG19" s="12"/>
      <c r="AH19" s="12"/>
      <c r="AI19" s="10"/>
      <c r="AJ19" s="12"/>
      <c r="AK19" s="12"/>
      <c r="AL19" s="10"/>
      <c r="AM19" s="12"/>
      <c r="AN19" s="12"/>
      <c r="AO19" s="10"/>
      <c r="AP19" s="12"/>
      <c r="AQ19" s="12"/>
      <c r="AR19" s="10"/>
      <c r="AS19" s="17">
        <f t="shared" si="0"/>
        <v>0.57899999999999996</v>
      </c>
      <c r="AU19" s="2">
        <f t="shared" si="1"/>
        <v>57.9</v>
      </c>
    </row>
    <row r="20" spans="1:47" x14ac:dyDescent="0.25">
      <c r="A20" s="5" t="s">
        <v>29</v>
      </c>
      <c r="B20" s="11" t="s">
        <v>18</v>
      </c>
      <c r="C20" s="12"/>
      <c r="D20" s="12"/>
      <c r="E20" s="10"/>
      <c r="F20" s="12"/>
      <c r="G20" s="12"/>
      <c r="H20" s="10"/>
      <c r="I20" s="12"/>
      <c r="J20" s="12"/>
      <c r="K20" s="10"/>
      <c r="L20" s="12"/>
      <c r="M20" s="12"/>
      <c r="N20" s="10"/>
      <c r="O20" s="12"/>
      <c r="P20" s="12"/>
      <c r="Q20" s="10"/>
      <c r="R20" s="12">
        <v>30.4</v>
      </c>
      <c r="S20" s="12">
        <f>R20*B5/C5</f>
        <v>30.4</v>
      </c>
      <c r="T20" s="10">
        <f>(R20*B5/1000)</f>
        <v>0.30399999999999999</v>
      </c>
      <c r="U20" s="12">
        <v>188</v>
      </c>
      <c r="V20" s="12">
        <f>U20*B5/C5</f>
        <v>188</v>
      </c>
      <c r="W20" s="10">
        <f>(U20*B5/1000)</f>
        <v>1.88</v>
      </c>
      <c r="X20" s="12"/>
      <c r="Y20" s="12"/>
      <c r="Z20" s="10"/>
      <c r="AA20" s="12"/>
      <c r="AB20" s="12"/>
      <c r="AC20" s="10"/>
      <c r="AD20" s="10"/>
      <c r="AE20" s="5" t="s">
        <v>29</v>
      </c>
      <c r="AF20" s="11" t="s">
        <v>18</v>
      </c>
      <c r="AG20" s="12"/>
      <c r="AH20" s="12"/>
      <c r="AI20" s="10"/>
      <c r="AJ20" s="12"/>
      <c r="AK20" s="12"/>
      <c r="AL20" s="10"/>
      <c r="AM20" s="12"/>
      <c r="AN20" s="12"/>
      <c r="AO20" s="10"/>
      <c r="AP20" s="12"/>
      <c r="AQ20" s="12"/>
      <c r="AR20" s="10"/>
      <c r="AS20" s="17">
        <f t="shared" si="0"/>
        <v>2.1839999999999997</v>
      </c>
      <c r="AU20" s="2">
        <f t="shared" si="1"/>
        <v>218.4</v>
      </c>
    </row>
    <row r="21" spans="1:47" x14ac:dyDescent="0.25">
      <c r="A21" s="5" t="s">
        <v>262</v>
      </c>
      <c r="B21" s="11" t="s">
        <v>18</v>
      </c>
      <c r="C21" s="12"/>
      <c r="D21" s="12"/>
      <c r="E21" s="10"/>
      <c r="F21" s="12"/>
      <c r="G21" s="12"/>
      <c r="H21" s="10"/>
      <c r="I21" s="12"/>
      <c r="J21" s="12"/>
      <c r="K21" s="10"/>
      <c r="L21" s="12"/>
      <c r="M21" s="12"/>
      <c r="N21" s="10"/>
      <c r="O21" s="12">
        <v>6.25</v>
      </c>
      <c r="P21" s="12">
        <f>O21*B5/C5</f>
        <v>6.25</v>
      </c>
      <c r="Q21" s="10">
        <f>(O21*B5/1000)</f>
        <v>6.25E-2</v>
      </c>
      <c r="R21" s="12">
        <v>9.5</v>
      </c>
      <c r="S21" s="12">
        <f>R21*B5/C5</f>
        <v>9.5</v>
      </c>
      <c r="T21" s="10">
        <f>(R21*B5/1000)</f>
        <v>9.5000000000000001E-2</v>
      </c>
      <c r="U21" s="12">
        <v>15</v>
      </c>
      <c r="V21" s="12">
        <f>U21*B5/C5</f>
        <v>15</v>
      </c>
      <c r="W21" s="10">
        <f>(U21*B5/1000)</f>
        <v>0.15</v>
      </c>
      <c r="X21" s="12"/>
      <c r="Y21" s="12"/>
      <c r="Z21" s="10"/>
      <c r="AA21" s="12"/>
      <c r="AB21" s="12"/>
      <c r="AC21" s="10"/>
      <c r="AD21" s="10"/>
      <c r="AE21" s="5" t="s">
        <v>262</v>
      </c>
      <c r="AF21" s="11" t="s">
        <v>18</v>
      </c>
      <c r="AG21" s="12"/>
      <c r="AH21" s="12"/>
      <c r="AI21" s="10"/>
      <c r="AJ21" s="12"/>
      <c r="AK21" s="12"/>
      <c r="AL21" s="10"/>
      <c r="AM21" s="12"/>
      <c r="AN21" s="12"/>
      <c r="AO21" s="10"/>
      <c r="AP21" s="12"/>
      <c r="AQ21" s="12"/>
      <c r="AR21" s="10"/>
      <c r="AS21" s="17">
        <f t="shared" si="0"/>
        <v>0.3075</v>
      </c>
      <c r="AU21" s="2">
        <f t="shared" si="1"/>
        <v>30.75</v>
      </c>
    </row>
    <row r="22" spans="1:47" x14ac:dyDescent="0.25">
      <c r="A22" s="5" t="s">
        <v>30</v>
      </c>
      <c r="B22" s="11" t="s">
        <v>18</v>
      </c>
      <c r="C22" s="12"/>
      <c r="D22" s="12"/>
      <c r="E22" s="10"/>
      <c r="F22" s="12"/>
      <c r="G22" s="12"/>
      <c r="H22" s="10"/>
      <c r="I22" s="12"/>
      <c r="J22" s="12"/>
      <c r="K22" s="10"/>
      <c r="L22" s="12"/>
      <c r="M22" s="12"/>
      <c r="N22" s="10"/>
      <c r="O22" s="12"/>
      <c r="P22" s="12"/>
      <c r="Q22" s="10"/>
      <c r="R22" s="12">
        <v>10.6</v>
      </c>
      <c r="S22" s="12">
        <f>R22*B5/C5</f>
        <v>10.6</v>
      </c>
      <c r="T22" s="10">
        <f>(R22*B5/1000)</f>
        <v>0.106</v>
      </c>
      <c r="U22" s="12">
        <v>40</v>
      </c>
      <c r="V22" s="12">
        <f>U22*B5/C5</f>
        <v>40</v>
      </c>
      <c r="W22" s="10">
        <f>(U22*B5/1000)</f>
        <v>0.4</v>
      </c>
      <c r="X22" s="12"/>
      <c r="Y22" s="12"/>
      <c r="Z22" s="10"/>
      <c r="AA22" s="12"/>
      <c r="AB22" s="12"/>
      <c r="AC22" s="10"/>
      <c r="AD22" s="10"/>
      <c r="AE22" s="5" t="s">
        <v>30</v>
      </c>
      <c r="AF22" s="11" t="s">
        <v>18</v>
      </c>
      <c r="AG22" s="12"/>
      <c r="AH22" s="12"/>
      <c r="AI22" s="10"/>
      <c r="AJ22" s="12"/>
      <c r="AK22" s="12"/>
      <c r="AL22" s="10"/>
      <c r="AM22" s="12"/>
      <c r="AN22" s="12"/>
      <c r="AO22" s="10"/>
      <c r="AP22" s="12"/>
      <c r="AQ22" s="12"/>
      <c r="AR22" s="10"/>
      <c r="AS22" s="17">
        <f t="shared" si="0"/>
        <v>0.50600000000000001</v>
      </c>
      <c r="AU22" s="2">
        <f t="shared" si="1"/>
        <v>50.6</v>
      </c>
    </row>
    <row r="23" spans="1:47" x14ac:dyDescent="0.25">
      <c r="A23" s="5" t="s">
        <v>260</v>
      </c>
      <c r="B23" s="11" t="s">
        <v>18</v>
      </c>
      <c r="C23" s="12"/>
      <c r="D23" s="12"/>
      <c r="E23" s="10"/>
      <c r="F23" s="12"/>
      <c r="G23" s="12"/>
      <c r="H23" s="10"/>
      <c r="I23" s="12"/>
      <c r="J23" s="12"/>
      <c r="K23" s="10"/>
      <c r="L23" s="12"/>
      <c r="M23" s="12"/>
      <c r="N23" s="10"/>
      <c r="O23" s="12"/>
      <c r="P23" s="12"/>
      <c r="Q23" s="10"/>
      <c r="R23" s="12">
        <v>24</v>
      </c>
      <c r="S23" s="12">
        <f>R23*B5/C5</f>
        <v>24</v>
      </c>
      <c r="T23" s="10">
        <f>(R23*B5/1000)</f>
        <v>0.24</v>
      </c>
      <c r="U23" s="12"/>
      <c r="V23" s="12"/>
      <c r="W23" s="10"/>
      <c r="X23" s="12"/>
      <c r="Y23" s="12"/>
      <c r="Z23" s="10"/>
      <c r="AA23" s="12"/>
      <c r="AB23" s="12"/>
      <c r="AC23" s="10"/>
      <c r="AD23" s="10"/>
      <c r="AE23" s="5" t="s">
        <v>260</v>
      </c>
      <c r="AF23" s="11" t="s">
        <v>18</v>
      </c>
      <c r="AG23" s="12"/>
      <c r="AH23" s="12"/>
      <c r="AI23" s="10"/>
      <c r="AJ23" s="12"/>
      <c r="AK23" s="12"/>
      <c r="AL23" s="10"/>
      <c r="AM23" s="12"/>
      <c r="AN23" s="12"/>
      <c r="AO23" s="10"/>
      <c r="AP23" s="12"/>
      <c r="AQ23" s="12"/>
      <c r="AR23" s="10"/>
      <c r="AS23" s="17">
        <f t="shared" si="0"/>
        <v>0.24</v>
      </c>
      <c r="AU23" s="2">
        <f t="shared" si="1"/>
        <v>24</v>
      </c>
    </row>
    <row r="24" spans="1:47" x14ac:dyDescent="0.25">
      <c r="A24" s="5" t="s">
        <v>130</v>
      </c>
      <c r="B24" s="11" t="s">
        <v>39</v>
      </c>
      <c r="C24" s="12"/>
      <c r="D24" s="12"/>
      <c r="E24" s="10"/>
      <c r="F24" s="12"/>
      <c r="G24" s="12"/>
      <c r="H24" s="10"/>
      <c r="I24" s="12"/>
      <c r="J24" s="12"/>
      <c r="K24" s="10"/>
      <c r="L24" s="12"/>
      <c r="M24" s="12"/>
      <c r="N24" s="10"/>
      <c r="O24" s="12"/>
      <c r="P24" s="12"/>
      <c r="Q24" s="10"/>
      <c r="R24" s="12">
        <v>10.8</v>
      </c>
      <c r="S24" s="12">
        <f>R24*B5/C5</f>
        <v>10.8</v>
      </c>
      <c r="T24" s="10">
        <f>(R24*B5/1000)/0.4</f>
        <v>0.26999999999999996</v>
      </c>
      <c r="U24" s="12"/>
      <c r="V24" s="12"/>
      <c r="W24" s="10"/>
      <c r="X24" s="12"/>
      <c r="Y24" s="12"/>
      <c r="Z24" s="10"/>
      <c r="AA24" s="12"/>
      <c r="AB24" s="12"/>
      <c r="AC24" s="10"/>
      <c r="AD24" s="10"/>
      <c r="AE24" s="5" t="s">
        <v>130</v>
      </c>
      <c r="AF24" s="11" t="s">
        <v>39</v>
      </c>
      <c r="AG24" s="12"/>
      <c r="AH24" s="12"/>
      <c r="AI24" s="10"/>
      <c r="AJ24" s="12"/>
      <c r="AK24" s="12"/>
      <c r="AL24" s="10"/>
      <c r="AM24" s="12"/>
      <c r="AN24" s="12"/>
      <c r="AO24" s="10"/>
      <c r="AP24" s="12"/>
      <c r="AQ24" s="12"/>
      <c r="AR24" s="10"/>
      <c r="AS24" s="17">
        <f t="shared" si="0"/>
        <v>0.26999999999999996</v>
      </c>
      <c r="AT24" t="s">
        <v>43</v>
      </c>
      <c r="AU24" s="2">
        <f t="shared" si="1"/>
        <v>10.8</v>
      </c>
    </row>
    <row r="25" spans="1:47" x14ac:dyDescent="0.25">
      <c r="A25" s="5" t="s">
        <v>288</v>
      </c>
      <c r="B25" s="11" t="s">
        <v>18</v>
      </c>
      <c r="C25" s="12"/>
      <c r="D25" s="12"/>
      <c r="E25" s="10"/>
      <c r="F25" s="12"/>
      <c r="G25" s="12"/>
      <c r="H25" s="10"/>
      <c r="I25" s="12"/>
      <c r="J25" s="12"/>
      <c r="K25" s="10"/>
      <c r="L25" s="12"/>
      <c r="M25" s="12"/>
      <c r="N25" s="10"/>
      <c r="O25" s="12"/>
      <c r="P25" s="12"/>
      <c r="Q25" s="10"/>
      <c r="R25" s="12">
        <v>25</v>
      </c>
      <c r="S25" s="12">
        <f>R25*B5/C5</f>
        <v>25</v>
      </c>
      <c r="T25" s="10">
        <f>(R25*B5/1000)</f>
        <v>0.25</v>
      </c>
      <c r="U25" s="12"/>
      <c r="V25" s="12"/>
      <c r="W25" s="10"/>
      <c r="X25" s="12"/>
      <c r="Y25" s="12"/>
      <c r="Z25" s="10"/>
      <c r="AA25" s="12"/>
      <c r="AB25" s="12"/>
      <c r="AC25" s="10"/>
      <c r="AD25" s="10"/>
      <c r="AE25" s="5" t="s">
        <v>288</v>
      </c>
      <c r="AF25" s="11" t="s">
        <v>18</v>
      </c>
      <c r="AG25" s="12"/>
      <c r="AH25" s="12"/>
      <c r="AI25" s="10"/>
      <c r="AJ25" s="12"/>
      <c r="AK25" s="12"/>
      <c r="AL25" s="10"/>
      <c r="AM25" s="12"/>
      <c r="AN25" s="12"/>
      <c r="AO25" s="10"/>
      <c r="AP25" s="12"/>
      <c r="AQ25" s="12"/>
      <c r="AR25" s="10"/>
      <c r="AS25" s="17">
        <f t="shared" si="0"/>
        <v>0.25</v>
      </c>
      <c r="AU25" s="2">
        <f t="shared" si="1"/>
        <v>25</v>
      </c>
    </row>
    <row r="26" spans="1:47" x14ac:dyDescent="0.25">
      <c r="A26" s="5" t="s">
        <v>34</v>
      </c>
      <c r="B26" s="11" t="s">
        <v>18</v>
      </c>
      <c r="C26" s="12"/>
      <c r="D26" s="12"/>
      <c r="E26" s="10"/>
      <c r="F26" s="12"/>
      <c r="G26" s="12"/>
      <c r="H26" s="10"/>
      <c r="I26" s="12"/>
      <c r="J26" s="12"/>
      <c r="K26" s="10"/>
      <c r="L26" s="12"/>
      <c r="M26" s="12"/>
      <c r="N26" s="10"/>
      <c r="O26" s="12"/>
      <c r="P26" s="12"/>
      <c r="Q26" s="10"/>
      <c r="R26" s="12">
        <v>7.2</v>
      </c>
      <c r="S26" s="12">
        <f>R26*B5/C5</f>
        <v>7.2</v>
      </c>
      <c r="T26" s="10">
        <f>(R26*B5/1000)</f>
        <v>7.1999999999999995E-2</v>
      </c>
      <c r="U26" s="12"/>
      <c r="V26" s="12"/>
      <c r="W26" s="10"/>
      <c r="X26" s="12"/>
      <c r="Y26" s="12"/>
      <c r="Z26" s="10"/>
      <c r="AA26" s="12"/>
      <c r="AB26" s="12"/>
      <c r="AC26" s="10"/>
      <c r="AD26" s="10"/>
      <c r="AE26" s="5" t="s">
        <v>34</v>
      </c>
      <c r="AF26" s="11" t="s">
        <v>18</v>
      </c>
      <c r="AG26" s="12"/>
      <c r="AH26" s="12"/>
      <c r="AI26" s="10"/>
      <c r="AJ26" s="12"/>
      <c r="AK26" s="12"/>
      <c r="AL26" s="10"/>
      <c r="AM26" s="12"/>
      <c r="AN26" s="12"/>
      <c r="AO26" s="10"/>
      <c r="AP26" s="12"/>
      <c r="AQ26" s="12"/>
      <c r="AR26" s="10"/>
      <c r="AS26" s="17">
        <f t="shared" si="0"/>
        <v>7.1999999999999995E-2</v>
      </c>
      <c r="AU26" s="2">
        <f t="shared" si="1"/>
        <v>7.2</v>
      </c>
    </row>
    <row r="27" spans="1:47" x14ac:dyDescent="0.25">
      <c r="A27" s="5" t="s">
        <v>265</v>
      </c>
      <c r="B27" s="11" t="s">
        <v>18</v>
      </c>
      <c r="C27" s="12"/>
      <c r="D27" s="12"/>
      <c r="E27" s="10"/>
      <c r="F27" s="12"/>
      <c r="G27" s="12"/>
      <c r="H27" s="10"/>
      <c r="I27" s="12"/>
      <c r="J27" s="12"/>
      <c r="K27" s="10"/>
      <c r="L27" s="12"/>
      <c r="M27" s="12"/>
      <c r="N27" s="10"/>
      <c r="O27" s="12"/>
      <c r="P27" s="12"/>
      <c r="Q27" s="10"/>
      <c r="R27" s="12"/>
      <c r="S27" s="12"/>
      <c r="T27" s="10"/>
      <c r="U27" s="12">
        <v>69</v>
      </c>
      <c r="V27" s="12">
        <f>U27*B5/C5</f>
        <v>69</v>
      </c>
      <c r="W27" s="10">
        <f>(U27*B5/1000)</f>
        <v>0.69</v>
      </c>
      <c r="X27" s="12"/>
      <c r="Y27" s="12"/>
      <c r="Z27" s="10"/>
      <c r="AA27" s="12"/>
      <c r="AB27" s="12"/>
      <c r="AC27" s="10"/>
      <c r="AD27" s="10"/>
      <c r="AE27" s="5" t="s">
        <v>265</v>
      </c>
      <c r="AF27" s="11" t="s">
        <v>18</v>
      </c>
      <c r="AG27" s="12"/>
      <c r="AH27" s="12"/>
      <c r="AI27" s="10"/>
      <c r="AJ27" s="12"/>
      <c r="AK27" s="12"/>
      <c r="AL27" s="10"/>
      <c r="AM27" s="12"/>
      <c r="AN27" s="12"/>
      <c r="AO27" s="10"/>
      <c r="AP27" s="12"/>
      <c r="AQ27" s="12"/>
      <c r="AR27" s="10"/>
      <c r="AS27" s="17">
        <f t="shared" si="0"/>
        <v>0.69</v>
      </c>
      <c r="AU27" s="2">
        <f t="shared" si="1"/>
        <v>69</v>
      </c>
    </row>
    <row r="28" spans="1:47" x14ac:dyDescent="0.25">
      <c r="A28" s="5" t="s">
        <v>72</v>
      </c>
      <c r="B28" s="11" t="s">
        <v>18</v>
      </c>
      <c r="C28" s="12"/>
      <c r="D28" s="12"/>
      <c r="E28" s="10"/>
      <c r="F28" s="12"/>
      <c r="G28" s="12"/>
      <c r="H28" s="10"/>
      <c r="I28" s="12"/>
      <c r="J28" s="12"/>
      <c r="K28" s="10"/>
      <c r="L28" s="12"/>
      <c r="M28" s="12"/>
      <c r="N28" s="10"/>
      <c r="O28" s="12"/>
      <c r="P28" s="12"/>
      <c r="Q28" s="10"/>
      <c r="R28" s="12"/>
      <c r="S28" s="12"/>
      <c r="T28" s="10"/>
      <c r="U28" s="12">
        <v>4</v>
      </c>
      <c r="V28" s="12">
        <f>U28*B5/C5</f>
        <v>4</v>
      </c>
      <c r="W28" s="10">
        <f>(U28*B5/1000)</f>
        <v>0.04</v>
      </c>
      <c r="X28" s="12"/>
      <c r="Y28" s="12"/>
      <c r="Z28" s="10"/>
      <c r="AA28" s="12"/>
      <c r="AB28" s="12"/>
      <c r="AC28" s="10"/>
      <c r="AD28" s="10"/>
      <c r="AE28" s="5" t="s">
        <v>72</v>
      </c>
      <c r="AF28" s="11" t="s">
        <v>18</v>
      </c>
      <c r="AG28" s="12"/>
      <c r="AH28" s="12"/>
      <c r="AI28" s="10"/>
      <c r="AJ28" s="12"/>
      <c r="AK28" s="12"/>
      <c r="AL28" s="10"/>
      <c r="AM28" s="12"/>
      <c r="AN28" s="12"/>
      <c r="AO28" s="10"/>
      <c r="AP28" s="12"/>
      <c r="AQ28" s="12"/>
      <c r="AR28" s="10"/>
      <c r="AS28" s="17">
        <f t="shared" si="0"/>
        <v>0.04</v>
      </c>
      <c r="AU28" s="2">
        <f t="shared" si="1"/>
        <v>4</v>
      </c>
    </row>
    <row r="29" spans="1:47" x14ac:dyDescent="0.25">
      <c r="A29" s="5" t="s">
        <v>86</v>
      </c>
      <c r="B29" s="11" t="s">
        <v>18</v>
      </c>
      <c r="C29" s="12"/>
      <c r="D29" s="12"/>
      <c r="E29" s="10"/>
      <c r="F29" s="12"/>
      <c r="G29" s="12"/>
      <c r="H29" s="10"/>
      <c r="I29" s="12"/>
      <c r="J29" s="12"/>
      <c r="K29" s="10"/>
      <c r="L29" s="12"/>
      <c r="M29" s="12"/>
      <c r="N29" s="10"/>
      <c r="O29" s="12"/>
      <c r="P29" s="12"/>
      <c r="Q29" s="10"/>
      <c r="R29" s="12"/>
      <c r="S29" s="12"/>
      <c r="T29" s="10"/>
      <c r="U29" s="12"/>
      <c r="V29" s="12"/>
      <c r="W29" s="10"/>
      <c r="X29" s="12"/>
      <c r="Y29" s="12"/>
      <c r="Z29" s="10"/>
      <c r="AA29" s="12"/>
      <c r="AB29" s="12"/>
      <c r="AC29" s="10"/>
      <c r="AD29" s="10"/>
      <c r="AE29" s="5" t="s">
        <v>86</v>
      </c>
      <c r="AF29" s="11" t="s">
        <v>18</v>
      </c>
      <c r="AG29" s="12"/>
      <c r="AH29" s="12"/>
      <c r="AI29" s="10"/>
      <c r="AJ29" s="12">
        <v>49.16</v>
      </c>
      <c r="AK29" s="12">
        <f>AJ29*B5/C5</f>
        <v>49.16</v>
      </c>
      <c r="AL29" s="10">
        <f>(AJ29*B5/1000)</f>
        <v>0.49159999999999998</v>
      </c>
      <c r="AM29" s="12"/>
      <c r="AN29" s="12"/>
      <c r="AO29" s="10"/>
      <c r="AP29" s="12"/>
      <c r="AQ29" s="12"/>
      <c r="AR29" s="10"/>
      <c r="AS29" s="17">
        <f t="shared" si="0"/>
        <v>0.49159999999999998</v>
      </c>
      <c r="AU29" s="2">
        <f t="shared" si="1"/>
        <v>49.16</v>
      </c>
    </row>
    <row r="30" spans="1:47" x14ac:dyDescent="0.25">
      <c r="A30" s="5" t="s">
        <v>199</v>
      </c>
      <c r="B30" s="11" t="s">
        <v>18</v>
      </c>
      <c r="C30" s="12"/>
      <c r="D30" s="12"/>
      <c r="E30" s="10"/>
      <c r="F30" s="12"/>
      <c r="G30" s="12"/>
      <c r="H30" s="10"/>
      <c r="I30" s="12"/>
      <c r="J30" s="12"/>
      <c r="K30" s="10"/>
      <c r="L30" s="12"/>
      <c r="M30" s="12"/>
      <c r="N30" s="10"/>
      <c r="O30" s="12"/>
      <c r="P30" s="12"/>
      <c r="Q30" s="10"/>
      <c r="R30" s="12"/>
      <c r="S30" s="12"/>
      <c r="T30" s="10"/>
      <c r="U30" s="12"/>
      <c r="V30" s="12"/>
      <c r="W30" s="10"/>
      <c r="X30" s="12"/>
      <c r="Y30" s="12"/>
      <c r="Z30" s="10"/>
      <c r="AA30" s="12">
        <v>38</v>
      </c>
      <c r="AB30" s="12">
        <f>AA30*B5/C5</f>
        <v>38</v>
      </c>
      <c r="AC30" s="10">
        <f>(AA30*B5/1000)</f>
        <v>0.38</v>
      </c>
      <c r="AD30" s="10"/>
      <c r="AE30" s="5" t="s">
        <v>199</v>
      </c>
      <c r="AF30" s="11" t="s">
        <v>18</v>
      </c>
      <c r="AG30" s="12"/>
      <c r="AH30" s="12"/>
      <c r="AI30" s="10"/>
      <c r="AJ30" s="12"/>
      <c r="AK30" s="12"/>
      <c r="AL30" s="10"/>
      <c r="AM30" s="12"/>
      <c r="AN30" s="12"/>
      <c r="AO30" s="10"/>
      <c r="AP30" s="12"/>
      <c r="AQ30" s="12"/>
      <c r="AR30" s="10"/>
      <c r="AS30" s="17">
        <f t="shared" si="0"/>
        <v>0.38</v>
      </c>
      <c r="AU30" s="2">
        <f t="shared" si="1"/>
        <v>38</v>
      </c>
    </row>
    <row r="31" spans="1:47" x14ac:dyDescent="0.25">
      <c r="A31" s="5" t="s">
        <v>231</v>
      </c>
      <c r="B31" s="11" t="s">
        <v>18</v>
      </c>
      <c r="C31" s="12"/>
      <c r="D31" s="12"/>
      <c r="E31" s="10"/>
      <c r="F31" s="12"/>
      <c r="G31" s="12"/>
      <c r="H31" s="10"/>
      <c r="I31" s="12"/>
      <c r="J31" s="12"/>
      <c r="K31" s="10"/>
      <c r="L31" s="12"/>
      <c r="M31" s="12"/>
      <c r="N31" s="10"/>
      <c r="O31" s="12"/>
      <c r="P31" s="12"/>
      <c r="Q31" s="10"/>
      <c r="R31" s="12"/>
      <c r="S31" s="12"/>
      <c r="T31" s="10"/>
      <c r="U31" s="12"/>
      <c r="V31" s="12"/>
      <c r="W31" s="10"/>
      <c r="X31" s="12"/>
      <c r="Y31" s="12"/>
      <c r="Z31" s="10"/>
      <c r="AA31" s="12"/>
      <c r="AB31" s="12"/>
      <c r="AC31" s="10"/>
      <c r="AD31" s="10"/>
      <c r="AE31" s="5" t="s">
        <v>231</v>
      </c>
      <c r="AF31" s="11" t="s">
        <v>18</v>
      </c>
      <c r="AG31" s="12"/>
      <c r="AH31" s="12"/>
      <c r="AI31" s="10"/>
      <c r="AJ31" s="12">
        <v>1.4</v>
      </c>
      <c r="AK31" s="12">
        <f>AJ31*B5/C5</f>
        <v>1.4</v>
      </c>
      <c r="AL31" s="10">
        <f>(AJ31*B5/1000)</f>
        <v>1.4E-2</v>
      </c>
      <c r="AM31" s="12"/>
      <c r="AN31" s="12"/>
      <c r="AO31" s="10"/>
      <c r="AP31" s="12"/>
      <c r="AQ31" s="12"/>
      <c r="AR31" s="10"/>
      <c r="AS31" s="17">
        <f t="shared" si="0"/>
        <v>1.4E-2</v>
      </c>
      <c r="AU31" s="2">
        <f t="shared" si="1"/>
        <v>1.4</v>
      </c>
    </row>
    <row r="32" spans="1:47" x14ac:dyDescent="0.25">
      <c r="A32" s="5" t="s">
        <v>75</v>
      </c>
      <c r="B32" s="11" t="s">
        <v>39</v>
      </c>
      <c r="C32" s="12"/>
      <c r="D32" s="12"/>
      <c r="E32" s="10"/>
      <c r="F32" s="12"/>
      <c r="G32" s="12"/>
      <c r="H32" s="10"/>
      <c r="I32" s="12"/>
      <c r="J32" s="12"/>
      <c r="K32" s="10"/>
      <c r="L32" s="12"/>
      <c r="M32" s="12"/>
      <c r="N32" s="10"/>
      <c r="O32" s="12"/>
      <c r="P32" s="12"/>
      <c r="Q32" s="10"/>
      <c r="R32" s="12"/>
      <c r="S32" s="12"/>
      <c r="T32" s="10"/>
      <c r="U32" s="12"/>
      <c r="V32" s="12"/>
      <c r="W32" s="10"/>
      <c r="X32" s="12"/>
      <c r="Y32" s="12"/>
      <c r="Z32" s="10"/>
      <c r="AA32" s="12"/>
      <c r="AB32" s="12"/>
      <c r="AC32" s="10"/>
      <c r="AD32" s="10"/>
      <c r="AE32" s="5" t="s">
        <v>75</v>
      </c>
      <c r="AF32" s="11" t="s">
        <v>39</v>
      </c>
      <c r="AG32" s="12"/>
      <c r="AH32" s="12"/>
      <c r="AI32" s="10"/>
      <c r="AJ32" s="12">
        <v>0.96</v>
      </c>
      <c r="AK32" s="12">
        <f>AJ32*B5/C5</f>
        <v>0.96</v>
      </c>
      <c r="AL32" s="10">
        <f>(AJ32*B5/1000)/0.01</f>
        <v>0.95999999999999985</v>
      </c>
      <c r="AM32" s="12"/>
      <c r="AN32" s="12"/>
      <c r="AO32" s="10"/>
      <c r="AP32" s="12"/>
      <c r="AQ32" s="12"/>
      <c r="AR32" s="10"/>
      <c r="AS32" s="17">
        <f t="shared" si="0"/>
        <v>0.95999999999999985</v>
      </c>
      <c r="AT32" t="s">
        <v>230</v>
      </c>
      <c r="AU32" s="2">
        <f t="shared" si="1"/>
        <v>0.96</v>
      </c>
    </row>
    <row r="33" spans="1:47" x14ac:dyDescent="0.25">
      <c r="A33" s="5" t="s">
        <v>37</v>
      </c>
      <c r="B33" s="11" t="s">
        <v>18</v>
      </c>
      <c r="C33" s="12"/>
      <c r="D33" s="12"/>
      <c r="E33" s="10"/>
      <c r="F33" s="12"/>
      <c r="G33" s="12"/>
      <c r="H33" s="10"/>
      <c r="I33" s="12"/>
      <c r="J33" s="12"/>
      <c r="K33" s="10"/>
      <c r="L33" s="12"/>
      <c r="M33" s="12"/>
      <c r="N33" s="10"/>
      <c r="O33" s="12"/>
      <c r="P33" s="12"/>
      <c r="Q33" s="10"/>
      <c r="R33" s="12"/>
      <c r="S33" s="12"/>
      <c r="T33" s="10"/>
      <c r="U33" s="12"/>
      <c r="V33" s="12"/>
      <c r="W33" s="10"/>
      <c r="X33" s="12"/>
      <c r="Y33" s="12"/>
      <c r="Z33" s="10"/>
      <c r="AA33" s="12"/>
      <c r="AB33" s="12"/>
      <c r="AC33" s="10"/>
      <c r="AD33" s="10"/>
      <c r="AE33" s="5" t="s">
        <v>37</v>
      </c>
      <c r="AF33" s="11" t="s">
        <v>18</v>
      </c>
      <c r="AG33" s="12"/>
      <c r="AH33" s="12"/>
      <c r="AI33" s="10"/>
      <c r="AJ33" s="12"/>
      <c r="AK33" s="12"/>
      <c r="AL33" s="10"/>
      <c r="AM33" s="12"/>
      <c r="AN33" s="12"/>
      <c r="AO33" s="10"/>
      <c r="AP33" s="12">
        <v>60</v>
      </c>
      <c r="AQ33" s="12">
        <f>AP33*B5/C5</f>
        <v>60</v>
      </c>
      <c r="AR33" s="10">
        <f>(AP33*B5/1000)</f>
        <v>0.6</v>
      </c>
      <c r="AS33" s="17">
        <f t="shared" si="0"/>
        <v>0.6</v>
      </c>
      <c r="AU33" s="2">
        <f t="shared" si="1"/>
        <v>60</v>
      </c>
    </row>
    <row r="34" spans="1:47" ht="12.75" customHeight="1" x14ac:dyDescent="0.25">
      <c r="A34" s="5" t="s">
        <v>77</v>
      </c>
      <c r="B34" s="11" t="s">
        <v>18</v>
      </c>
      <c r="C34" s="12"/>
      <c r="D34" s="12"/>
      <c r="E34" s="10"/>
      <c r="F34" s="12"/>
      <c r="G34" s="12"/>
      <c r="H34" s="10"/>
      <c r="I34" s="12"/>
      <c r="J34" s="12"/>
      <c r="K34" s="10"/>
      <c r="L34" s="12"/>
      <c r="M34" s="12"/>
      <c r="N34" s="10"/>
      <c r="O34" s="12"/>
      <c r="P34" s="12"/>
      <c r="Q34" s="10"/>
      <c r="R34" s="12"/>
      <c r="S34" s="12"/>
      <c r="T34" s="10"/>
      <c r="U34" s="12"/>
      <c r="V34" s="12"/>
      <c r="W34" s="10"/>
      <c r="X34" s="12"/>
      <c r="Y34" s="12"/>
      <c r="Z34" s="10"/>
      <c r="AA34" s="12"/>
      <c r="AB34" s="12"/>
      <c r="AC34" s="10"/>
      <c r="AD34" s="10"/>
      <c r="AE34" s="5" t="s">
        <v>77</v>
      </c>
      <c r="AF34" s="11" t="s">
        <v>18</v>
      </c>
      <c r="AG34" s="12"/>
      <c r="AH34" s="12"/>
      <c r="AI34" s="10"/>
      <c r="AJ34" s="12"/>
      <c r="AK34" s="12"/>
      <c r="AL34" s="10"/>
      <c r="AM34" s="12"/>
      <c r="AN34" s="12"/>
      <c r="AO34" s="10"/>
      <c r="AP34" s="12">
        <v>5</v>
      </c>
      <c r="AQ34" s="12">
        <f>AP34*B5/C5</f>
        <v>5</v>
      </c>
      <c r="AR34" s="10">
        <f>(AP34*B5/1000)</f>
        <v>0.05</v>
      </c>
      <c r="AS34" s="17">
        <f t="shared" si="0"/>
        <v>0.05</v>
      </c>
      <c r="AU34" s="2">
        <f t="shared" si="1"/>
        <v>5</v>
      </c>
    </row>
    <row r="35" spans="1:47" x14ac:dyDescent="0.25">
      <c r="O35" s="13"/>
      <c r="P35" s="13"/>
    </row>
  </sheetData>
  <mergeCells count="38">
    <mergeCell ref="AP8:AR8"/>
    <mergeCell ref="R8:T8"/>
    <mergeCell ref="U8:W8"/>
    <mergeCell ref="X8:Z8"/>
    <mergeCell ref="AA8:AC8"/>
    <mergeCell ref="AG8:AI8"/>
    <mergeCell ref="AJ8:AL8"/>
    <mergeCell ref="C8:E8"/>
    <mergeCell ref="F8:H8"/>
    <mergeCell ref="I8:K8"/>
    <mergeCell ref="L8:N8"/>
    <mergeCell ref="O8:Q8"/>
    <mergeCell ref="AT4:AU4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G7:AI7"/>
    <mergeCell ref="AJ7:AL7"/>
    <mergeCell ref="AM7:AO7"/>
    <mergeCell ref="AP7:AR7"/>
    <mergeCell ref="AS7:AS8"/>
    <mergeCell ref="AM8:AO8"/>
    <mergeCell ref="AF3:AI3"/>
    <mergeCell ref="AJ3:AL3"/>
    <mergeCell ref="AM3:AO3"/>
    <mergeCell ref="AQ3:AS3"/>
    <mergeCell ref="AT3:AU3"/>
    <mergeCell ref="A4:A5"/>
    <mergeCell ref="AF4:AI4"/>
    <mergeCell ref="AJ4:AL4"/>
    <mergeCell ref="AM4:AO4"/>
    <mergeCell ref="AQ4:AS4"/>
  </mergeCells>
  <pageMargins left="0" right="0" top="0" bottom="0" header="0.31496062992125984" footer="0.31496062992125984"/>
  <pageSetup paperSize="9"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AZ36"/>
  <sheetViews>
    <sheetView zoomScaleNormal="100" workbookViewId="0">
      <pane xSplit="5" ySplit="8" topLeftCell="P9" activePane="bottomRight" state="frozen"/>
      <selection pane="topRight" activeCell="F1" sqref="F1"/>
      <selection pane="bottomLeft" activeCell="A9" sqref="A9"/>
      <selection pane="bottomRight" activeCell="D22" sqref="D22"/>
    </sheetView>
  </sheetViews>
  <sheetFormatPr defaultRowHeight="15" x14ac:dyDescent="0.25"/>
  <cols>
    <col min="1" max="1" width="15.7109375" customWidth="1"/>
    <col min="2" max="2" width="4.7109375" customWidth="1"/>
    <col min="3" max="3" width="5.140625" customWidth="1"/>
    <col min="4" max="4" width="4.7109375" customWidth="1"/>
    <col min="5" max="5" width="4.7109375" style="2" customWidth="1"/>
    <col min="6" max="7" width="4.7109375" customWidth="1"/>
    <col min="8" max="8" width="4.7109375" style="2" customWidth="1"/>
    <col min="9" max="10" width="4.7109375" customWidth="1"/>
    <col min="11" max="11" width="4.7109375" style="2" customWidth="1"/>
    <col min="12" max="13" width="4.7109375" customWidth="1"/>
    <col min="14" max="14" width="4.7109375" style="2" customWidth="1"/>
    <col min="15" max="16" width="4.7109375" customWidth="1"/>
    <col min="17" max="17" width="4.7109375" style="2" customWidth="1"/>
    <col min="18" max="19" width="4.7109375" customWidth="1"/>
    <col min="20" max="20" width="4.7109375" style="2" customWidth="1"/>
    <col min="21" max="22" width="4.7109375" customWidth="1"/>
    <col min="23" max="23" width="4.7109375" style="2" customWidth="1"/>
    <col min="24" max="25" width="4.7109375" customWidth="1"/>
    <col min="26" max="26" width="4.7109375" style="2" customWidth="1"/>
    <col min="27" max="28" width="4.7109375" customWidth="1"/>
    <col min="29" max="29" width="4.7109375" style="2" customWidth="1"/>
    <col min="30" max="30" width="17.28515625" style="29" customWidth="1"/>
    <col min="31" max="31" width="5" style="29" customWidth="1"/>
    <col min="32" max="33" width="4.7109375" customWidth="1"/>
    <col min="34" max="34" width="4.7109375" style="2" customWidth="1"/>
    <col min="35" max="36" width="4.7109375" customWidth="1"/>
    <col min="37" max="37" width="4.7109375" style="2" customWidth="1"/>
    <col min="38" max="39" width="4.7109375" customWidth="1"/>
    <col min="40" max="40" width="4.7109375" style="2" customWidth="1"/>
    <col min="41" max="42" width="4.7109375" customWidth="1"/>
    <col min="43" max="43" width="4.7109375" style="2" customWidth="1"/>
    <col min="44" max="45" width="4.7109375" customWidth="1"/>
    <col min="46" max="46" width="4.7109375" style="2" customWidth="1"/>
    <col min="47" max="48" width="4.7109375" customWidth="1"/>
    <col min="49" max="49" width="4.7109375" style="2" customWidth="1"/>
    <col min="50" max="50" width="9.140625" style="2"/>
    <col min="52" max="52" width="9.140625" style="2"/>
  </cols>
  <sheetData>
    <row r="1" spans="1:52" ht="18.75" x14ac:dyDescent="0.3">
      <c r="A1" t="s">
        <v>132</v>
      </c>
      <c r="J1" s="1" t="s">
        <v>0</v>
      </c>
      <c r="K1" s="1"/>
      <c r="L1" s="1"/>
      <c r="M1" s="1"/>
    </row>
    <row r="2" spans="1:52" ht="18.75" x14ac:dyDescent="0.3">
      <c r="F2" t="s">
        <v>1</v>
      </c>
      <c r="J2" s="1"/>
      <c r="K2" s="1"/>
      <c r="L2" s="3"/>
      <c r="M2" s="3"/>
      <c r="N2" s="14"/>
      <c r="O2" t="s">
        <v>2</v>
      </c>
      <c r="AG2" s="67" t="s">
        <v>56</v>
      </c>
      <c r="AH2" s="67"/>
      <c r="AI2" s="67"/>
      <c r="AJ2" s="67"/>
      <c r="AK2" s="69"/>
      <c r="AL2" s="69"/>
      <c r="AM2" s="69"/>
      <c r="AN2" s="67" t="s">
        <v>57</v>
      </c>
      <c r="AO2" s="67"/>
      <c r="AP2" s="67"/>
      <c r="AQ2"/>
      <c r="AR2" s="67" t="s">
        <v>58</v>
      </c>
      <c r="AS2" s="67"/>
      <c r="AT2" s="67"/>
      <c r="AU2" s="67"/>
      <c r="AV2" s="67"/>
      <c r="AW2" s="25" t="s">
        <v>245</v>
      </c>
      <c r="AX2" s="25"/>
    </row>
    <row r="3" spans="1:52" ht="18.75" x14ac:dyDescent="0.3">
      <c r="E3" s="2" t="s">
        <v>235</v>
      </c>
      <c r="J3" s="1"/>
      <c r="K3" s="1"/>
      <c r="L3" s="4"/>
      <c r="M3" s="4"/>
      <c r="N3" s="15"/>
      <c r="Q3" s="2" t="s">
        <v>236</v>
      </c>
      <c r="AG3" s="67" t="s">
        <v>59</v>
      </c>
      <c r="AH3" s="67"/>
      <c r="AI3" s="67"/>
      <c r="AJ3" s="67"/>
      <c r="AK3" s="68"/>
      <c r="AL3" s="68"/>
      <c r="AM3" s="68"/>
      <c r="AN3" s="67" t="s">
        <v>222</v>
      </c>
      <c r="AO3" s="67"/>
      <c r="AP3" s="67"/>
      <c r="AQ3"/>
      <c r="AR3" s="67" t="s">
        <v>60</v>
      </c>
      <c r="AS3" s="67"/>
      <c r="AT3" s="67"/>
      <c r="AU3" s="68"/>
      <c r="AV3" s="68"/>
      <c r="AW3" s="25" t="s">
        <v>61</v>
      </c>
      <c r="AX3" s="25"/>
    </row>
    <row r="4" spans="1:52" x14ac:dyDescent="0.25">
      <c r="A4" s="66" t="s">
        <v>3</v>
      </c>
      <c r="B4" s="5" t="s">
        <v>4</v>
      </c>
      <c r="C4" s="5" t="s">
        <v>5</v>
      </c>
    </row>
    <row r="5" spans="1:52" x14ac:dyDescent="0.25">
      <c r="A5" s="66"/>
      <c r="B5" s="5">
        <v>10</v>
      </c>
      <c r="C5" s="5">
        <v>10</v>
      </c>
    </row>
    <row r="6" spans="1:52" x14ac:dyDescent="0.25">
      <c r="A6" s="6"/>
      <c r="B6" s="7"/>
      <c r="C6" s="7"/>
    </row>
    <row r="7" spans="1:52" ht="57.75" customHeight="1" x14ac:dyDescent="0.25">
      <c r="A7" s="8" t="s">
        <v>6</v>
      </c>
      <c r="B7" s="9" t="s">
        <v>7</v>
      </c>
      <c r="C7" s="72" t="s">
        <v>179</v>
      </c>
      <c r="D7" s="72"/>
      <c r="E7" s="72"/>
      <c r="F7" s="73" t="s">
        <v>47</v>
      </c>
      <c r="G7" s="73"/>
      <c r="H7" s="73"/>
      <c r="I7" s="73" t="s">
        <v>64</v>
      </c>
      <c r="J7" s="73"/>
      <c r="K7" s="73"/>
      <c r="L7" s="73" t="s">
        <v>48</v>
      </c>
      <c r="M7" s="73"/>
      <c r="N7" s="73"/>
      <c r="O7" s="75" t="s">
        <v>123</v>
      </c>
      <c r="P7" s="75"/>
      <c r="Q7" s="75"/>
      <c r="R7" s="72" t="s">
        <v>124</v>
      </c>
      <c r="S7" s="72"/>
      <c r="T7" s="72"/>
      <c r="U7" s="75" t="s">
        <v>102</v>
      </c>
      <c r="V7" s="75"/>
      <c r="W7" s="75"/>
      <c r="X7" s="73" t="s">
        <v>12</v>
      </c>
      <c r="Y7" s="73"/>
      <c r="Z7" s="73"/>
      <c r="AA7" s="73"/>
      <c r="AB7" s="73"/>
      <c r="AC7" s="73"/>
      <c r="AD7" s="8" t="s">
        <v>6</v>
      </c>
      <c r="AE7" s="9" t="s">
        <v>7</v>
      </c>
      <c r="AF7" s="73" t="s">
        <v>226</v>
      </c>
      <c r="AG7" s="73"/>
      <c r="AH7" s="73"/>
      <c r="AI7" s="73" t="s">
        <v>289</v>
      </c>
      <c r="AJ7" s="73"/>
      <c r="AK7" s="73"/>
      <c r="AL7" s="75" t="s">
        <v>178</v>
      </c>
      <c r="AM7" s="75"/>
      <c r="AN7" s="75"/>
      <c r="AO7" s="82" t="s">
        <v>49</v>
      </c>
      <c r="AP7" s="82"/>
      <c r="AQ7" s="82"/>
      <c r="AR7" s="73" t="s">
        <v>292</v>
      </c>
      <c r="AS7" s="73"/>
      <c r="AT7" s="73"/>
      <c r="AU7" s="73" t="s">
        <v>84</v>
      </c>
      <c r="AV7" s="73"/>
      <c r="AW7" s="73"/>
      <c r="AX7" s="70" t="s">
        <v>16</v>
      </c>
    </row>
    <row r="8" spans="1:52" s="2" customFormat="1" x14ac:dyDescent="0.25">
      <c r="A8" s="10" t="s">
        <v>17</v>
      </c>
      <c r="B8" s="10"/>
      <c r="C8" s="71">
        <v>200</v>
      </c>
      <c r="D8" s="71"/>
      <c r="E8" s="71"/>
      <c r="F8" s="71">
        <v>200</v>
      </c>
      <c r="G8" s="71"/>
      <c r="H8" s="71"/>
      <c r="I8" s="71">
        <v>40</v>
      </c>
      <c r="J8" s="71"/>
      <c r="K8" s="71"/>
      <c r="L8" s="71">
        <v>100</v>
      </c>
      <c r="M8" s="71"/>
      <c r="N8" s="71"/>
      <c r="O8" s="71">
        <v>60</v>
      </c>
      <c r="P8" s="71"/>
      <c r="Q8" s="71"/>
      <c r="R8" s="71">
        <v>200</v>
      </c>
      <c r="S8" s="71"/>
      <c r="T8" s="71"/>
      <c r="U8" s="71">
        <v>130</v>
      </c>
      <c r="V8" s="71"/>
      <c r="W8" s="71"/>
      <c r="X8" s="71">
        <v>80</v>
      </c>
      <c r="Y8" s="71"/>
      <c r="Z8" s="71"/>
      <c r="AA8" s="71"/>
      <c r="AB8" s="71"/>
      <c r="AC8" s="71"/>
      <c r="AD8" s="10" t="s">
        <v>17</v>
      </c>
      <c r="AE8" s="10"/>
      <c r="AF8" s="71">
        <v>200</v>
      </c>
      <c r="AG8" s="71"/>
      <c r="AH8" s="71"/>
      <c r="AI8" s="71">
        <v>38</v>
      </c>
      <c r="AJ8" s="71"/>
      <c r="AK8" s="71"/>
      <c r="AL8" s="71" t="s">
        <v>185</v>
      </c>
      <c r="AM8" s="71"/>
      <c r="AN8" s="71"/>
      <c r="AO8" s="71">
        <v>150</v>
      </c>
      <c r="AP8" s="71"/>
      <c r="AQ8" s="71"/>
      <c r="AR8" s="71">
        <v>30</v>
      </c>
      <c r="AS8" s="71"/>
      <c r="AT8" s="71"/>
      <c r="AU8" s="71">
        <v>60</v>
      </c>
      <c r="AV8" s="71"/>
      <c r="AW8" s="71"/>
      <c r="AX8" s="70"/>
    </row>
    <row r="9" spans="1:52" x14ac:dyDescent="0.25">
      <c r="A9" s="5" t="s">
        <v>275</v>
      </c>
      <c r="B9" s="11" t="s">
        <v>38</v>
      </c>
      <c r="C9" s="33"/>
      <c r="D9" s="33"/>
      <c r="E9" s="34"/>
      <c r="F9" s="33"/>
      <c r="G9" s="33"/>
      <c r="H9" s="34"/>
      <c r="I9" s="33"/>
      <c r="J9" s="33"/>
      <c r="K9" s="34"/>
      <c r="L9" s="33">
        <v>100</v>
      </c>
      <c r="M9" s="33">
        <f>L9*B5/C5</f>
        <v>100</v>
      </c>
      <c r="N9" s="34">
        <f>(L9*B5/1000)</f>
        <v>1</v>
      </c>
      <c r="O9" s="33"/>
      <c r="P9" s="33"/>
      <c r="Q9" s="34"/>
      <c r="R9" s="33"/>
      <c r="S9" s="33"/>
      <c r="T9" s="34"/>
      <c r="U9" s="33"/>
      <c r="V9" s="33"/>
      <c r="W9" s="34"/>
      <c r="X9" s="33"/>
      <c r="Y9" s="33"/>
      <c r="Z9" s="34"/>
      <c r="AA9" s="33"/>
      <c r="AB9" s="33"/>
      <c r="AC9" s="34"/>
      <c r="AD9" s="5" t="s">
        <v>275</v>
      </c>
      <c r="AE9" s="41" t="s">
        <v>38</v>
      </c>
      <c r="AF9" s="33"/>
      <c r="AG9" s="33"/>
      <c r="AH9" s="34"/>
      <c r="AI9" s="33"/>
      <c r="AJ9" s="33"/>
      <c r="AK9" s="34"/>
      <c r="AL9" s="33"/>
      <c r="AM9" s="33"/>
      <c r="AN9" s="34"/>
      <c r="AO9" s="33"/>
      <c r="AP9" s="33"/>
      <c r="AQ9" s="34"/>
      <c r="AR9" s="33"/>
      <c r="AS9" s="33"/>
      <c r="AT9" s="34"/>
      <c r="AU9" s="33"/>
      <c r="AV9" s="33"/>
      <c r="AW9" s="34"/>
      <c r="AX9" s="36">
        <f>E9+H9+K9+N9+Q9+T9+W9+Z9+AC9+AH9+AK9+AN9+AQ9+AT9+AW9</f>
        <v>1</v>
      </c>
      <c r="AZ9" s="2">
        <f>C9+F9+I9+L9+O9+R9+U9+X9+AA9+AF9+AI9+AL9+AO9+AR9+AU9</f>
        <v>100</v>
      </c>
    </row>
    <row r="10" spans="1:52" x14ac:dyDescent="0.25">
      <c r="A10" s="5" t="s">
        <v>19</v>
      </c>
      <c r="B10" s="11" t="s">
        <v>38</v>
      </c>
      <c r="C10" s="33">
        <v>150</v>
      </c>
      <c r="D10" s="33">
        <f>C10*B5/C5</f>
        <v>150</v>
      </c>
      <c r="E10" s="34">
        <f>(C10*B5/1000)</f>
        <v>1.5</v>
      </c>
      <c r="F10" s="33"/>
      <c r="G10" s="33"/>
      <c r="H10" s="34"/>
      <c r="I10" s="33"/>
      <c r="J10" s="33"/>
      <c r="K10" s="34"/>
      <c r="L10" s="33"/>
      <c r="M10" s="33"/>
      <c r="N10" s="34"/>
      <c r="O10" s="33"/>
      <c r="P10" s="33"/>
      <c r="Q10" s="34"/>
      <c r="R10" s="33"/>
      <c r="S10" s="33"/>
      <c r="T10" s="34"/>
      <c r="U10" s="33"/>
      <c r="V10" s="33"/>
      <c r="W10" s="34"/>
      <c r="X10" s="33"/>
      <c r="Y10" s="33"/>
      <c r="Z10" s="34"/>
      <c r="AA10" s="33"/>
      <c r="AB10" s="33"/>
      <c r="AC10" s="34"/>
      <c r="AD10" s="5" t="s">
        <v>19</v>
      </c>
      <c r="AE10" s="41" t="s">
        <v>38</v>
      </c>
      <c r="AF10" s="33"/>
      <c r="AG10" s="33"/>
      <c r="AH10" s="34"/>
      <c r="AI10" s="33"/>
      <c r="AJ10" s="33"/>
      <c r="AK10" s="34"/>
      <c r="AL10" s="33"/>
      <c r="AM10" s="33"/>
      <c r="AN10" s="34"/>
      <c r="AO10" s="33"/>
      <c r="AP10" s="33"/>
      <c r="AQ10" s="34"/>
      <c r="AR10" s="33"/>
      <c r="AS10" s="33"/>
      <c r="AT10" s="34"/>
      <c r="AU10" s="33"/>
      <c r="AV10" s="33"/>
      <c r="AW10" s="34"/>
      <c r="AX10" s="36">
        <f t="shared" ref="AX10:AX35" si="0">E10+H10+K10+N10+Q10+T10+W10+Z10+AC10+AH10+AK10+AN10+AQ10+AT10+AW10</f>
        <v>1.5</v>
      </c>
      <c r="AZ10" s="2">
        <f t="shared" ref="AZ10:AZ35" si="1">C10+F10+I10+L10+O10+R10+U10+X10+AA10+AF10+AI10+AL10+AO10+AR10+AU10</f>
        <v>150</v>
      </c>
    </row>
    <row r="11" spans="1:52" x14ac:dyDescent="0.25">
      <c r="A11" s="5" t="s">
        <v>282</v>
      </c>
      <c r="B11" s="11" t="s">
        <v>18</v>
      </c>
      <c r="C11" s="33">
        <v>24</v>
      </c>
      <c r="D11" s="33">
        <f>C11*B5/C5</f>
        <v>24</v>
      </c>
      <c r="E11" s="34">
        <f>(C11*B5/1000)</f>
        <v>0.24</v>
      </c>
      <c r="F11" s="33"/>
      <c r="G11" s="33"/>
      <c r="H11" s="34"/>
      <c r="I11" s="33"/>
      <c r="J11" s="33"/>
      <c r="K11" s="34"/>
      <c r="L11" s="33"/>
      <c r="M11" s="33"/>
      <c r="N11" s="34"/>
      <c r="O11" s="33"/>
      <c r="P11" s="33"/>
      <c r="Q11" s="34"/>
      <c r="R11" s="33"/>
      <c r="S11" s="33"/>
      <c r="T11" s="34"/>
      <c r="U11" s="33"/>
      <c r="V11" s="33"/>
      <c r="W11" s="34"/>
      <c r="X11" s="33"/>
      <c r="Y11" s="33"/>
      <c r="Z11" s="34"/>
      <c r="AA11" s="33"/>
      <c r="AB11" s="33"/>
      <c r="AC11" s="34"/>
      <c r="AD11" s="5" t="s">
        <v>282</v>
      </c>
      <c r="AE11" s="41" t="s">
        <v>18</v>
      </c>
      <c r="AF11" s="33"/>
      <c r="AG11" s="33"/>
      <c r="AH11" s="34"/>
      <c r="AI11" s="33"/>
      <c r="AJ11" s="33"/>
      <c r="AK11" s="34"/>
      <c r="AL11" s="33"/>
      <c r="AM11" s="33"/>
      <c r="AN11" s="34"/>
      <c r="AO11" s="33"/>
      <c r="AP11" s="33"/>
      <c r="AQ11" s="34"/>
      <c r="AR11" s="33"/>
      <c r="AS11" s="33"/>
      <c r="AT11" s="34"/>
      <c r="AU11" s="33"/>
      <c r="AV11" s="33"/>
      <c r="AW11" s="34"/>
      <c r="AX11" s="36">
        <f t="shared" si="0"/>
        <v>0.24</v>
      </c>
      <c r="AZ11" s="2">
        <f t="shared" si="1"/>
        <v>24</v>
      </c>
    </row>
    <row r="12" spans="1:52" x14ac:dyDescent="0.25">
      <c r="A12" s="5" t="s">
        <v>23</v>
      </c>
      <c r="B12" s="11" t="s">
        <v>18</v>
      </c>
      <c r="C12" s="33">
        <v>4</v>
      </c>
      <c r="D12" s="33">
        <f>C12*B5/C5</f>
        <v>4</v>
      </c>
      <c r="E12" s="34">
        <f>(C12*B5/1000)</f>
        <v>0.04</v>
      </c>
      <c r="F12" s="33">
        <v>10</v>
      </c>
      <c r="G12" s="33">
        <f>F12*B5/C5</f>
        <v>10</v>
      </c>
      <c r="H12" s="34">
        <f>(F12*B5/1000)</f>
        <v>0.1</v>
      </c>
      <c r="I12" s="33"/>
      <c r="J12" s="33"/>
      <c r="K12" s="34"/>
      <c r="L12" s="33">
        <v>5</v>
      </c>
      <c r="M12" s="33">
        <f>L12*B5/C5</f>
        <v>5</v>
      </c>
      <c r="N12" s="34">
        <f>(L12*B5/1000)</f>
        <v>0.05</v>
      </c>
      <c r="O12" s="33"/>
      <c r="P12" s="33"/>
      <c r="Q12" s="34"/>
      <c r="R12" s="33"/>
      <c r="S12" s="33"/>
      <c r="T12" s="34"/>
      <c r="U12" s="33"/>
      <c r="V12" s="33"/>
      <c r="W12" s="34"/>
      <c r="X12" s="33"/>
      <c r="Y12" s="33"/>
      <c r="Z12" s="34"/>
      <c r="AA12" s="33"/>
      <c r="AB12" s="33"/>
      <c r="AC12" s="34"/>
      <c r="AD12" s="5" t="s">
        <v>23</v>
      </c>
      <c r="AE12" s="41" t="s">
        <v>18</v>
      </c>
      <c r="AF12" s="33">
        <v>8</v>
      </c>
      <c r="AG12" s="33">
        <f>AF12*B5/C5</f>
        <v>8</v>
      </c>
      <c r="AH12" s="34">
        <f>(AF12*B5/1000)</f>
        <v>0.08</v>
      </c>
      <c r="AI12" s="33"/>
      <c r="AJ12" s="33"/>
      <c r="AK12" s="34"/>
      <c r="AL12" s="33"/>
      <c r="AM12" s="33"/>
      <c r="AN12" s="34"/>
      <c r="AO12" s="33"/>
      <c r="AP12" s="33"/>
      <c r="AQ12" s="34"/>
      <c r="AR12" s="33"/>
      <c r="AS12" s="33"/>
      <c r="AT12" s="34"/>
      <c r="AU12" s="33"/>
      <c r="AV12" s="33"/>
      <c r="AW12" s="34"/>
      <c r="AX12" s="36">
        <f t="shared" si="0"/>
        <v>0.27</v>
      </c>
      <c r="AZ12" s="2">
        <f t="shared" si="1"/>
        <v>27</v>
      </c>
    </row>
    <row r="13" spans="1:52" x14ac:dyDescent="0.25">
      <c r="A13" s="5" t="s">
        <v>21</v>
      </c>
      <c r="B13" s="11" t="s">
        <v>18</v>
      </c>
      <c r="C13" s="33">
        <v>3</v>
      </c>
      <c r="D13" s="33">
        <f>C13*B5/C5</f>
        <v>3</v>
      </c>
      <c r="E13" s="34">
        <f>(C13*B5/1000)</f>
        <v>0.03</v>
      </c>
      <c r="F13" s="33"/>
      <c r="G13" s="33"/>
      <c r="H13" s="34"/>
      <c r="I13" s="33">
        <v>5</v>
      </c>
      <c r="J13" s="33">
        <f>I13*B5/C5</f>
        <v>5</v>
      </c>
      <c r="K13" s="34">
        <f>(I13*B5/1000)</f>
        <v>0.05</v>
      </c>
      <c r="L13" s="33"/>
      <c r="M13" s="33"/>
      <c r="N13" s="34"/>
      <c r="O13" s="33"/>
      <c r="P13" s="33"/>
      <c r="Q13" s="34"/>
      <c r="R13" s="33"/>
      <c r="S13" s="33"/>
      <c r="T13" s="34"/>
      <c r="U13" s="33">
        <v>3.1</v>
      </c>
      <c r="V13" s="33">
        <f>U13*B5/C5</f>
        <v>3.1</v>
      </c>
      <c r="W13" s="34">
        <f>(U13*B5/1000)</f>
        <v>3.1E-2</v>
      </c>
      <c r="X13" s="33"/>
      <c r="Y13" s="33"/>
      <c r="Z13" s="34"/>
      <c r="AA13" s="33"/>
      <c r="AB13" s="33"/>
      <c r="AC13" s="34"/>
      <c r="AD13" s="5" t="s">
        <v>21</v>
      </c>
      <c r="AE13" s="41" t="s">
        <v>18</v>
      </c>
      <c r="AF13" s="33"/>
      <c r="AG13" s="33"/>
      <c r="AH13" s="34"/>
      <c r="AI13" s="33"/>
      <c r="AJ13" s="33"/>
      <c r="AK13" s="34"/>
      <c r="AL13" s="33">
        <v>3</v>
      </c>
      <c r="AM13" s="33">
        <f>AL13*B5/C5</f>
        <v>3</v>
      </c>
      <c r="AN13" s="34">
        <f>(AL13*B5/1000)</f>
        <v>0.03</v>
      </c>
      <c r="AO13" s="33"/>
      <c r="AP13" s="33"/>
      <c r="AQ13" s="34"/>
      <c r="AR13" s="33"/>
      <c r="AS13" s="33"/>
      <c r="AT13" s="34"/>
      <c r="AU13" s="33"/>
      <c r="AV13" s="33"/>
      <c r="AW13" s="34"/>
      <c r="AX13" s="36">
        <f t="shared" si="0"/>
        <v>0.14100000000000001</v>
      </c>
      <c r="AZ13" s="2">
        <f t="shared" si="1"/>
        <v>14.1</v>
      </c>
    </row>
    <row r="14" spans="1:52" x14ac:dyDescent="0.25">
      <c r="A14" s="5" t="s">
        <v>36</v>
      </c>
      <c r="B14" s="11" t="s">
        <v>18</v>
      </c>
      <c r="C14" s="33"/>
      <c r="D14" s="33"/>
      <c r="E14" s="34"/>
      <c r="F14" s="33">
        <v>1.1000000000000001</v>
      </c>
      <c r="G14" s="33">
        <f>F14*B5/C5</f>
        <v>1.1000000000000001</v>
      </c>
      <c r="H14" s="34">
        <f>(F14*B5/1000)</f>
        <v>1.0999999999999999E-2</v>
      </c>
      <c r="I14" s="33"/>
      <c r="J14" s="33"/>
      <c r="K14" s="34"/>
      <c r="L14" s="33"/>
      <c r="M14" s="33"/>
      <c r="N14" s="34"/>
      <c r="O14" s="33"/>
      <c r="P14" s="33"/>
      <c r="Q14" s="34"/>
      <c r="R14" s="33"/>
      <c r="S14" s="33"/>
      <c r="T14" s="34"/>
      <c r="U14" s="33"/>
      <c r="V14" s="33"/>
      <c r="W14" s="34"/>
      <c r="X14" s="33"/>
      <c r="Y14" s="33"/>
      <c r="Z14" s="34"/>
      <c r="AA14" s="33"/>
      <c r="AB14" s="33"/>
      <c r="AC14" s="34"/>
      <c r="AD14" s="5" t="s">
        <v>36</v>
      </c>
      <c r="AE14" s="41" t="s">
        <v>18</v>
      </c>
      <c r="AF14" s="33"/>
      <c r="AG14" s="33"/>
      <c r="AH14" s="34"/>
      <c r="AI14" s="33"/>
      <c r="AJ14" s="33"/>
      <c r="AK14" s="34"/>
      <c r="AL14" s="33"/>
      <c r="AM14" s="33"/>
      <c r="AN14" s="34"/>
      <c r="AO14" s="33"/>
      <c r="AP14" s="33"/>
      <c r="AQ14" s="34"/>
      <c r="AR14" s="33"/>
      <c r="AS14" s="33"/>
      <c r="AT14" s="34"/>
      <c r="AU14" s="33"/>
      <c r="AV14" s="33"/>
      <c r="AW14" s="34"/>
      <c r="AX14" s="36">
        <f t="shared" si="0"/>
        <v>1.0999999999999999E-2</v>
      </c>
      <c r="AZ14" s="2">
        <f t="shared" si="1"/>
        <v>1.1000000000000001</v>
      </c>
    </row>
    <row r="15" spans="1:52" x14ac:dyDescent="0.25">
      <c r="A15" s="5" t="s">
        <v>50</v>
      </c>
      <c r="B15" s="11" t="s">
        <v>18</v>
      </c>
      <c r="C15" s="33"/>
      <c r="D15" s="33"/>
      <c r="E15" s="34"/>
      <c r="F15" s="33">
        <v>6</v>
      </c>
      <c r="G15" s="33">
        <f>F15*B5/C5</f>
        <v>6</v>
      </c>
      <c r="H15" s="34">
        <f>(F15*B5/1000)</f>
        <v>0.06</v>
      </c>
      <c r="I15" s="33"/>
      <c r="J15" s="33"/>
      <c r="K15" s="34"/>
      <c r="L15" s="33"/>
      <c r="M15" s="33"/>
      <c r="N15" s="34"/>
      <c r="O15" s="33"/>
      <c r="P15" s="33"/>
      <c r="Q15" s="34"/>
      <c r="R15" s="33"/>
      <c r="S15" s="33"/>
      <c r="T15" s="34"/>
      <c r="U15" s="33"/>
      <c r="V15" s="33"/>
      <c r="W15" s="34"/>
      <c r="X15" s="33"/>
      <c r="Y15" s="33"/>
      <c r="Z15" s="34"/>
      <c r="AA15" s="33"/>
      <c r="AB15" s="33"/>
      <c r="AC15" s="34"/>
      <c r="AD15" s="5" t="s">
        <v>50</v>
      </c>
      <c r="AE15" s="41" t="s">
        <v>18</v>
      </c>
      <c r="AF15" s="33"/>
      <c r="AG15" s="33"/>
      <c r="AH15" s="34"/>
      <c r="AI15" s="33"/>
      <c r="AJ15" s="33"/>
      <c r="AK15" s="34"/>
      <c r="AL15" s="33"/>
      <c r="AM15" s="33"/>
      <c r="AN15" s="34"/>
      <c r="AO15" s="33"/>
      <c r="AP15" s="33"/>
      <c r="AQ15" s="34"/>
      <c r="AR15" s="33"/>
      <c r="AS15" s="33"/>
      <c r="AT15" s="34"/>
      <c r="AU15" s="33"/>
      <c r="AV15" s="33"/>
      <c r="AW15" s="34"/>
      <c r="AX15" s="36">
        <f t="shared" si="0"/>
        <v>0.06</v>
      </c>
      <c r="AZ15" s="2">
        <f t="shared" si="1"/>
        <v>6</v>
      </c>
    </row>
    <row r="16" spans="1:52" x14ac:dyDescent="0.25">
      <c r="A16" s="5" t="s">
        <v>257</v>
      </c>
      <c r="B16" s="11" t="s">
        <v>39</v>
      </c>
      <c r="C16" s="33"/>
      <c r="D16" s="33"/>
      <c r="E16" s="34"/>
      <c r="F16" s="33"/>
      <c r="G16" s="33"/>
      <c r="H16" s="34"/>
      <c r="I16" s="33">
        <v>30</v>
      </c>
      <c r="J16" s="33">
        <f>I16*B5/C5</f>
        <v>30</v>
      </c>
      <c r="K16" s="34">
        <f>(I16*B5/1000)/0.3</f>
        <v>1</v>
      </c>
      <c r="L16" s="33"/>
      <c r="M16" s="33"/>
      <c r="N16" s="34"/>
      <c r="O16" s="33"/>
      <c r="P16" s="33"/>
      <c r="Q16" s="34"/>
      <c r="R16" s="33"/>
      <c r="S16" s="33"/>
      <c r="T16" s="34"/>
      <c r="U16" s="33"/>
      <c r="V16" s="33"/>
      <c r="W16" s="34"/>
      <c r="X16" s="33"/>
      <c r="Y16" s="33"/>
      <c r="Z16" s="34"/>
      <c r="AA16" s="33"/>
      <c r="AB16" s="33"/>
      <c r="AC16" s="34"/>
      <c r="AD16" s="5" t="s">
        <v>257</v>
      </c>
      <c r="AE16" s="41" t="s">
        <v>39</v>
      </c>
      <c r="AF16" s="33"/>
      <c r="AG16" s="33"/>
      <c r="AH16" s="34"/>
      <c r="AI16" s="33"/>
      <c r="AJ16" s="33"/>
      <c r="AK16" s="34"/>
      <c r="AL16" s="33"/>
      <c r="AM16" s="33"/>
      <c r="AN16" s="34"/>
      <c r="AO16" s="33"/>
      <c r="AP16" s="33"/>
      <c r="AQ16" s="34"/>
      <c r="AR16" s="33">
        <v>25</v>
      </c>
      <c r="AS16" s="33">
        <f>AR16*B5/C5</f>
        <v>25</v>
      </c>
      <c r="AT16" s="34">
        <f>(AR16*B5/1000)/0.3</f>
        <v>0.83333333333333337</v>
      </c>
      <c r="AU16" s="33"/>
      <c r="AV16" s="33"/>
      <c r="AW16" s="34"/>
      <c r="AX16" s="36">
        <f t="shared" si="0"/>
        <v>1.8333333333333335</v>
      </c>
      <c r="AY16" t="s">
        <v>41</v>
      </c>
      <c r="AZ16" s="2">
        <f t="shared" si="1"/>
        <v>55</v>
      </c>
    </row>
    <row r="17" spans="1:52" x14ac:dyDescent="0.25">
      <c r="A17" s="5" t="s">
        <v>26</v>
      </c>
      <c r="B17" s="11" t="s">
        <v>39</v>
      </c>
      <c r="C17" s="33"/>
      <c r="D17" s="33"/>
      <c r="E17" s="34"/>
      <c r="F17" s="33"/>
      <c r="G17" s="33"/>
      <c r="H17" s="34"/>
      <c r="I17" s="33"/>
      <c r="J17" s="33"/>
      <c r="K17" s="34"/>
      <c r="L17" s="33"/>
      <c r="M17" s="33"/>
      <c r="N17" s="34"/>
      <c r="O17" s="33"/>
      <c r="P17" s="33"/>
      <c r="Q17" s="34"/>
      <c r="R17" s="33"/>
      <c r="S17" s="33"/>
      <c r="T17" s="34"/>
      <c r="U17" s="33"/>
      <c r="V17" s="33"/>
      <c r="W17" s="34"/>
      <c r="X17" s="33"/>
      <c r="Y17" s="33"/>
      <c r="Z17" s="34"/>
      <c r="AA17" s="33"/>
      <c r="AB17" s="33"/>
      <c r="AC17" s="34"/>
      <c r="AD17" s="5" t="s">
        <v>26</v>
      </c>
      <c r="AE17" s="41" t="s">
        <v>39</v>
      </c>
      <c r="AF17" s="33"/>
      <c r="AG17" s="33"/>
      <c r="AH17" s="34"/>
      <c r="AI17" s="33">
        <v>38</v>
      </c>
      <c r="AJ17" s="33">
        <f>AI17*B5/C5</f>
        <v>38</v>
      </c>
      <c r="AK17" s="34">
        <f>(AI17*B5/1000)/0.6</f>
        <v>0.63333333333333341</v>
      </c>
      <c r="AL17" s="33"/>
      <c r="AM17" s="33"/>
      <c r="AN17" s="34"/>
      <c r="AO17" s="33"/>
      <c r="AP17" s="33"/>
      <c r="AQ17" s="34"/>
      <c r="AR17" s="33"/>
      <c r="AS17" s="33"/>
      <c r="AT17" s="34"/>
      <c r="AU17" s="33"/>
      <c r="AV17" s="33"/>
      <c r="AW17" s="34"/>
      <c r="AX17" s="36">
        <f t="shared" si="0"/>
        <v>0.63333333333333341</v>
      </c>
      <c r="AY17" t="s">
        <v>42</v>
      </c>
      <c r="AZ17" s="2">
        <f t="shared" si="1"/>
        <v>38</v>
      </c>
    </row>
    <row r="18" spans="1:52" x14ac:dyDescent="0.25">
      <c r="A18" s="5" t="s">
        <v>258</v>
      </c>
      <c r="B18" s="11" t="s">
        <v>18</v>
      </c>
      <c r="C18" s="33"/>
      <c r="D18" s="33"/>
      <c r="E18" s="34"/>
      <c r="F18" s="33"/>
      <c r="G18" s="33"/>
      <c r="H18" s="34"/>
      <c r="I18" s="33"/>
      <c r="J18" s="33"/>
      <c r="K18" s="34"/>
      <c r="L18" s="33"/>
      <c r="M18" s="33"/>
      <c r="N18" s="34"/>
      <c r="O18" s="33">
        <v>4</v>
      </c>
      <c r="P18" s="33">
        <f>O18*B5/C5</f>
        <v>4</v>
      </c>
      <c r="Q18" s="34">
        <f>(O18*B5/1000)</f>
        <v>0.04</v>
      </c>
      <c r="R18" s="33">
        <v>1.82</v>
      </c>
      <c r="S18" s="33">
        <f>R18*B5/C5</f>
        <v>1.8199999999999998</v>
      </c>
      <c r="T18" s="34">
        <f>(R18*B5/1000)</f>
        <v>1.8200000000000001E-2</v>
      </c>
      <c r="U18" s="33"/>
      <c r="V18" s="33"/>
      <c r="W18" s="34"/>
      <c r="X18" s="33">
        <v>5</v>
      </c>
      <c r="Y18" s="33">
        <f>X18*B5/C5</f>
        <v>5</v>
      </c>
      <c r="Z18" s="34">
        <f>(X18*B5/1000)</f>
        <v>0.05</v>
      </c>
      <c r="AA18" s="33"/>
      <c r="AB18" s="33"/>
      <c r="AC18" s="34"/>
      <c r="AD18" s="5" t="s">
        <v>258</v>
      </c>
      <c r="AE18" s="41" t="s">
        <v>18</v>
      </c>
      <c r="AF18" s="33"/>
      <c r="AG18" s="33"/>
      <c r="AH18" s="34"/>
      <c r="AI18" s="33"/>
      <c r="AJ18" s="33"/>
      <c r="AK18" s="34"/>
      <c r="AL18" s="33"/>
      <c r="AM18" s="33"/>
      <c r="AN18" s="34"/>
      <c r="AO18" s="33"/>
      <c r="AP18" s="33"/>
      <c r="AQ18" s="34"/>
      <c r="AR18" s="33"/>
      <c r="AS18" s="33"/>
      <c r="AT18" s="34"/>
      <c r="AU18" s="33"/>
      <c r="AV18" s="33"/>
      <c r="AW18" s="34"/>
      <c r="AX18" s="36">
        <f t="shared" si="0"/>
        <v>0.1082</v>
      </c>
      <c r="AZ18" s="2">
        <f t="shared" si="1"/>
        <v>10.82</v>
      </c>
    </row>
    <row r="19" spans="1:52" x14ac:dyDescent="0.25">
      <c r="A19" s="5" t="s">
        <v>29</v>
      </c>
      <c r="B19" s="11" t="s">
        <v>18</v>
      </c>
      <c r="C19" s="33"/>
      <c r="D19" s="33"/>
      <c r="E19" s="34"/>
      <c r="F19" s="33"/>
      <c r="G19" s="33"/>
      <c r="H19" s="34"/>
      <c r="I19" s="33"/>
      <c r="J19" s="33"/>
      <c r="K19" s="34"/>
      <c r="L19" s="33"/>
      <c r="M19" s="33"/>
      <c r="N19" s="34"/>
      <c r="O19" s="33"/>
      <c r="P19" s="33"/>
      <c r="Q19" s="34"/>
      <c r="R19" s="33">
        <v>80</v>
      </c>
      <c r="S19" s="33">
        <f>R19*B5/C5</f>
        <v>80</v>
      </c>
      <c r="T19" s="34">
        <f>(R19*B5/1000)</f>
        <v>0.8</v>
      </c>
      <c r="U19" s="33"/>
      <c r="V19" s="33"/>
      <c r="W19" s="34"/>
      <c r="X19" s="33"/>
      <c r="Y19" s="33"/>
      <c r="Z19" s="34"/>
      <c r="AA19" s="33"/>
      <c r="AB19" s="33"/>
      <c r="AC19" s="34"/>
      <c r="AD19" s="5" t="s">
        <v>29</v>
      </c>
      <c r="AE19" s="41" t="s">
        <v>18</v>
      </c>
      <c r="AF19" s="33"/>
      <c r="AG19" s="33"/>
      <c r="AH19" s="34"/>
      <c r="AI19" s="33"/>
      <c r="AJ19" s="33"/>
      <c r="AK19" s="34"/>
      <c r="AL19" s="33">
        <v>206.18</v>
      </c>
      <c r="AM19" s="33">
        <f>AL19*B5/C5</f>
        <v>206.18</v>
      </c>
      <c r="AN19" s="34">
        <f>(AL19*B5/1000)</f>
        <v>2.0618000000000003</v>
      </c>
      <c r="AO19" s="33"/>
      <c r="AP19" s="33"/>
      <c r="AQ19" s="34"/>
      <c r="AR19" s="33"/>
      <c r="AS19" s="33"/>
      <c r="AT19" s="34"/>
      <c r="AU19" s="33"/>
      <c r="AV19" s="33"/>
      <c r="AW19" s="34"/>
      <c r="AX19" s="36">
        <f t="shared" si="0"/>
        <v>2.8618000000000006</v>
      </c>
      <c r="AZ19" s="2">
        <f t="shared" si="1"/>
        <v>286.18</v>
      </c>
    </row>
    <row r="20" spans="1:52" x14ac:dyDescent="0.25">
      <c r="A20" s="5" t="s">
        <v>262</v>
      </c>
      <c r="B20" s="11" t="s">
        <v>18</v>
      </c>
      <c r="C20" s="33"/>
      <c r="D20" s="33"/>
      <c r="E20" s="34"/>
      <c r="F20" s="33"/>
      <c r="G20" s="33"/>
      <c r="H20" s="34"/>
      <c r="I20" s="33"/>
      <c r="J20" s="33"/>
      <c r="K20" s="34"/>
      <c r="L20" s="33"/>
      <c r="M20" s="33"/>
      <c r="N20" s="34"/>
      <c r="O20" s="33"/>
      <c r="P20" s="33"/>
      <c r="Q20" s="34"/>
      <c r="R20" s="33">
        <v>11</v>
      </c>
      <c r="S20" s="33">
        <f>R20*B5/C5</f>
        <v>11</v>
      </c>
      <c r="T20" s="34">
        <f>(R20*B5/1000)</f>
        <v>0.11</v>
      </c>
      <c r="U20" s="33"/>
      <c r="V20" s="33"/>
      <c r="W20" s="34"/>
      <c r="X20" s="33">
        <v>6.2</v>
      </c>
      <c r="Y20" s="33">
        <f>X20*B5/C5</f>
        <v>6.2</v>
      </c>
      <c r="Z20" s="34">
        <f>(X20*B5/1000)</f>
        <v>6.2E-2</v>
      </c>
      <c r="AA20" s="33"/>
      <c r="AB20" s="33"/>
      <c r="AC20" s="34"/>
      <c r="AD20" s="5" t="s">
        <v>262</v>
      </c>
      <c r="AE20" s="41" t="s">
        <v>18</v>
      </c>
      <c r="AF20" s="33"/>
      <c r="AG20" s="33"/>
      <c r="AH20" s="34"/>
      <c r="AI20" s="33"/>
      <c r="AJ20" s="33"/>
      <c r="AK20" s="34"/>
      <c r="AL20" s="33"/>
      <c r="AM20" s="33"/>
      <c r="AN20" s="34"/>
      <c r="AO20" s="33"/>
      <c r="AP20" s="33"/>
      <c r="AQ20" s="34"/>
      <c r="AR20" s="33"/>
      <c r="AS20" s="33"/>
      <c r="AT20" s="34"/>
      <c r="AU20" s="33"/>
      <c r="AV20" s="33"/>
      <c r="AW20" s="34"/>
      <c r="AX20" s="36">
        <f t="shared" si="0"/>
        <v>0.17199999999999999</v>
      </c>
      <c r="AZ20" s="2">
        <f t="shared" si="1"/>
        <v>17.2</v>
      </c>
    </row>
    <row r="21" spans="1:52" x14ac:dyDescent="0.25">
      <c r="A21" s="5" t="s">
        <v>30</v>
      </c>
      <c r="B21" s="11" t="s">
        <v>18</v>
      </c>
      <c r="C21" s="33"/>
      <c r="D21" s="33"/>
      <c r="E21" s="34"/>
      <c r="F21" s="33"/>
      <c r="G21" s="33"/>
      <c r="H21" s="34"/>
      <c r="I21" s="33"/>
      <c r="J21" s="33"/>
      <c r="K21" s="34"/>
      <c r="L21" s="33"/>
      <c r="M21" s="33"/>
      <c r="N21" s="34"/>
      <c r="O21" s="33">
        <v>13.33</v>
      </c>
      <c r="P21" s="33">
        <f>O21*B5/C5</f>
        <v>13.330000000000002</v>
      </c>
      <c r="Q21" s="34">
        <f>(O21*B5/1000)</f>
        <v>0.1333</v>
      </c>
      <c r="R21" s="33">
        <v>9.6999999999999993</v>
      </c>
      <c r="S21" s="33">
        <f>R21*B5/C5</f>
        <v>9.6999999999999993</v>
      </c>
      <c r="T21" s="34">
        <f>(R21*B5/1000)</f>
        <v>9.7000000000000003E-2</v>
      </c>
      <c r="U21" s="33"/>
      <c r="V21" s="33"/>
      <c r="W21" s="34"/>
      <c r="X21" s="33">
        <v>6.6</v>
      </c>
      <c r="Y21" s="33">
        <f>X21*B5/C5</f>
        <v>6.6</v>
      </c>
      <c r="Z21" s="34">
        <f>(X21*B5/1000)</f>
        <v>6.6000000000000003E-2</v>
      </c>
      <c r="AA21" s="33"/>
      <c r="AB21" s="33"/>
      <c r="AC21" s="34"/>
      <c r="AD21" s="5" t="s">
        <v>30</v>
      </c>
      <c r="AE21" s="41" t="s">
        <v>18</v>
      </c>
      <c r="AF21" s="33"/>
      <c r="AG21" s="33"/>
      <c r="AH21" s="34"/>
      <c r="AI21" s="33"/>
      <c r="AJ21" s="33"/>
      <c r="AK21" s="34"/>
      <c r="AL21" s="33"/>
      <c r="AM21" s="33"/>
      <c r="AN21" s="34"/>
      <c r="AO21" s="33"/>
      <c r="AP21" s="33"/>
      <c r="AQ21" s="34"/>
      <c r="AR21" s="33"/>
      <c r="AS21" s="33"/>
      <c r="AT21" s="34"/>
      <c r="AU21" s="33"/>
      <c r="AV21" s="33"/>
      <c r="AW21" s="34"/>
      <c r="AX21" s="36">
        <f t="shared" si="0"/>
        <v>0.29630000000000001</v>
      </c>
      <c r="AZ21" s="2">
        <f t="shared" si="1"/>
        <v>29.630000000000003</v>
      </c>
    </row>
    <row r="22" spans="1:52" x14ac:dyDescent="0.25">
      <c r="A22" s="5" t="s">
        <v>260</v>
      </c>
      <c r="B22" s="11" t="s">
        <v>18</v>
      </c>
      <c r="C22" s="33"/>
      <c r="D22" s="33"/>
      <c r="E22" s="34"/>
      <c r="F22" s="33"/>
      <c r="G22" s="33"/>
      <c r="H22" s="34"/>
      <c r="I22" s="33"/>
      <c r="J22" s="33"/>
      <c r="K22" s="34"/>
      <c r="L22" s="33"/>
      <c r="M22" s="33"/>
      <c r="N22" s="34"/>
      <c r="O22" s="33">
        <v>57.5</v>
      </c>
      <c r="P22" s="33">
        <f>O22*B5/C5</f>
        <v>57.5</v>
      </c>
      <c r="Q22" s="34">
        <f>(O22*B5/1000)</f>
        <v>0.57499999999999996</v>
      </c>
      <c r="R22" s="33"/>
      <c r="S22" s="33"/>
      <c r="T22" s="34"/>
      <c r="U22" s="33"/>
      <c r="V22" s="33"/>
      <c r="W22" s="34"/>
      <c r="X22" s="33"/>
      <c r="Y22" s="33"/>
      <c r="Z22" s="34"/>
      <c r="AA22" s="33"/>
      <c r="AB22" s="33"/>
      <c r="AC22" s="34"/>
      <c r="AD22" s="5" t="s">
        <v>260</v>
      </c>
      <c r="AE22" s="41" t="s">
        <v>18</v>
      </c>
      <c r="AF22" s="33"/>
      <c r="AG22" s="33"/>
      <c r="AH22" s="34"/>
      <c r="AI22" s="33"/>
      <c r="AJ22" s="33"/>
      <c r="AK22" s="34"/>
      <c r="AL22" s="33"/>
      <c r="AM22" s="33"/>
      <c r="AN22" s="34"/>
      <c r="AO22" s="33"/>
      <c r="AP22" s="33"/>
      <c r="AQ22" s="34"/>
      <c r="AR22" s="33"/>
      <c r="AS22" s="33"/>
      <c r="AT22" s="34"/>
      <c r="AU22" s="33"/>
      <c r="AV22" s="33"/>
      <c r="AW22" s="34"/>
      <c r="AX22" s="36">
        <f t="shared" si="0"/>
        <v>0.57499999999999996</v>
      </c>
      <c r="AZ22" s="2">
        <f t="shared" si="1"/>
        <v>57.5</v>
      </c>
    </row>
    <row r="23" spans="1:52" x14ac:dyDescent="0.25">
      <c r="A23" s="5" t="s">
        <v>72</v>
      </c>
      <c r="B23" s="11" t="s">
        <v>18</v>
      </c>
      <c r="C23" s="33"/>
      <c r="D23" s="33"/>
      <c r="E23" s="34"/>
      <c r="F23" s="33"/>
      <c r="G23" s="33"/>
      <c r="H23" s="34"/>
      <c r="I23" s="33"/>
      <c r="J23" s="33"/>
      <c r="K23" s="34"/>
      <c r="L23" s="33"/>
      <c r="M23" s="33"/>
      <c r="N23" s="34"/>
      <c r="O23" s="33"/>
      <c r="P23" s="33"/>
      <c r="Q23" s="34"/>
      <c r="R23" s="33">
        <v>1.8</v>
      </c>
      <c r="S23" s="33">
        <f>R23*B5/C5</f>
        <v>1.8</v>
      </c>
      <c r="T23" s="34">
        <f>(R23*B5/1000)</f>
        <v>1.7999999999999999E-2</v>
      </c>
      <c r="U23" s="33"/>
      <c r="V23" s="33"/>
      <c r="W23" s="34"/>
      <c r="X23" s="33">
        <v>6.2</v>
      </c>
      <c r="Y23" s="33">
        <f>X23*B5/C5</f>
        <v>6.2</v>
      </c>
      <c r="Z23" s="34">
        <f>(X23*B5/1000)</f>
        <v>6.2E-2</v>
      </c>
      <c r="AA23" s="33"/>
      <c r="AB23" s="33"/>
      <c r="AC23" s="34"/>
      <c r="AD23" s="5" t="s">
        <v>72</v>
      </c>
      <c r="AE23" s="41" t="s">
        <v>18</v>
      </c>
      <c r="AF23" s="33"/>
      <c r="AG23" s="33"/>
      <c r="AH23" s="34"/>
      <c r="AI23" s="33"/>
      <c r="AJ23" s="33"/>
      <c r="AK23" s="34"/>
      <c r="AL23" s="33"/>
      <c r="AM23" s="33"/>
      <c r="AN23" s="34"/>
      <c r="AO23" s="33"/>
      <c r="AP23" s="33"/>
      <c r="AQ23" s="34"/>
      <c r="AR23" s="33"/>
      <c r="AS23" s="33"/>
      <c r="AT23" s="34"/>
      <c r="AU23" s="33"/>
      <c r="AV23" s="33"/>
      <c r="AW23" s="34"/>
      <c r="AX23" s="36">
        <f t="shared" si="0"/>
        <v>0.08</v>
      </c>
      <c r="AZ23" s="2">
        <f t="shared" si="1"/>
        <v>8</v>
      </c>
    </row>
    <row r="24" spans="1:52" x14ac:dyDescent="0.25">
      <c r="A24" s="5" t="s">
        <v>270</v>
      </c>
      <c r="B24" s="11" t="s">
        <v>18</v>
      </c>
      <c r="C24" s="33"/>
      <c r="D24" s="33"/>
      <c r="E24" s="34"/>
      <c r="F24" s="33"/>
      <c r="G24" s="33"/>
      <c r="H24" s="34"/>
      <c r="I24" s="33"/>
      <c r="J24" s="33"/>
      <c r="K24" s="34"/>
      <c r="L24" s="33"/>
      <c r="M24" s="33"/>
      <c r="N24" s="34"/>
      <c r="O24" s="33"/>
      <c r="P24" s="33"/>
      <c r="Q24" s="34"/>
      <c r="R24" s="33">
        <v>28.2</v>
      </c>
      <c r="S24" s="33">
        <f>R24*B5/C5</f>
        <v>28.2</v>
      </c>
      <c r="T24" s="34">
        <f>(R24*B5/1000)</f>
        <v>0.28199999999999997</v>
      </c>
      <c r="U24" s="33"/>
      <c r="V24" s="33"/>
      <c r="W24" s="34"/>
      <c r="X24" s="33"/>
      <c r="Y24" s="33"/>
      <c r="Z24" s="34"/>
      <c r="AA24" s="33"/>
      <c r="AB24" s="33"/>
      <c r="AC24" s="34"/>
      <c r="AD24" s="5" t="s">
        <v>270</v>
      </c>
      <c r="AE24" s="41" t="s">
        <v>18</v>
      </c>
      <c r="AF24" s="33"/>
      <c r="AG24" s="33"/>
      <c r="AH24" s="34"/>
      <c r="AI24" s="33"/>
      <c r="AJ24" s="33"/>
      <c r="AK24" s="34"/>
      <c r="AL24" s="33"/>
      <c r="AM24" s="33"/>
      <c r="AN24" s="34"/>
      <c r="AO24" s="33"/>
      <c r="AP24" s="33"/>
      <c r="AQ24" s="34"/>
      <c r="AR24" s="33"/>
      <c r="AS24" s="33"/>
      <c r="AT24" s="34"/>
      <c r="AU24" s="33"/>
      <c r="AV24" s="33"/>
      <c r="AW24" s="34"/>
      <c r="AX24" s="36">
        <f t="shared" si="0"/>
        <v>0.28199999999999997</v>
      </c>
      <c r="AZ24" s="2">
        <f t="shared" si="1"/>
        <v>28.2</v>
      </c>
    </row>
    <row r="25" spans="1:52" x14ac:dyDescent="0.25">
      <c r="A25" s="5" t="s">
        <v>20</v>
      </c>
      <c r="B25" s="11" t="s">
        <v>39</v>
      </c>
      <c r="C25" s="33"/>
      <c r="D25" s="33"/>
      <c r="E25" s="34"/>
      <c r="F25" s="33"/>
      <c r="G25" s="33"/>
      <c r="H25" s="34"/>
      <c r="I25" s="33"/>
      <c r="J25" s="33"/>
      <c r="K25" s="34"/>
      <c r="L25" s="33"/>
      <c r="M25" s="33"/>
      <c r="N25" s="34"/>
      <c r="O25" s="33"/>
      <c r="P25" s="33"/>
      <c r="Q25" s="34"/>
      <c r="R25" s="33">
        <v>1.45</v>
      </c>
      <c r="S25" s="33">
        <f>R25*B5/C5</f>
        <v>1.45</v>
      </c>
      <c r="T25" s="34">
        <f>(R25*B5/1000)/0.045</f>
        <v>0.32222222222222224</v>
      </c>
      <c r="U25" s="33"/>
      <c r="V25" s="33"/>
      <c r="W25" s="34"/>
      <c r="X25" s="33"/>
      <c r="Y25" s="33"/>
      <c r="Z25" s="34"/>
      <c r="AA25" s="33"/>
      <c r="AB25" s="33"/>
      <c r="AC25" s="34"/>
      <c r="AD25" s="5" t="s">
        <v>20</v>
      </c>
      <c r="AE25" s="41" t="s">
        <v>39</v>
      </c>
      <c r="AF25" s="33"/>
      <c r="AG25" s="33"/>
      <c r="AH25" s="34"/>
      <c r="AI25" s="33"/>
      <c r="AJ25" s="33"/>
      <c r="AK25" s="34"/>
      <c r="AL25" s="33"/>
      <c r="AM25" s="33"/>
      <c r="AN25" s="34"/>
      <c r="AO25" s="33"/>
      <c r="AP25" s="33"/>
      <c r="AQ25" s="34"/>
      <c r="AR25" s="33"/>
      <c r="AS25" s="33"/>
      <c r="AT25" s="34"/>
      <c r="AU25" s="33"/>
      <c r="AV25" s="33"/>
      <c r="AW25" s="34"/>
      <c r="AX25" s="36">
        <f t="shared" si="0"/>
        <v>0.32222222222222224</v>
      </c>
      <c r="AY25" t="s">
        <v>40</v>
      </c>
      <c r="AZ25" s="2">
        <f t="shared" si="1"/>
        <v>1.45</v>
      </c>
    </row>
    <row r="26" spans="1:52" x14ac:dyDescent="0.25">
      <c r="A26" s="5" t="s">
        <v>261</v>
      </c>
      <c r="B26" s="11" t="s">
        <v>18</v>
      </c>
      <c r="C26" s="33"/>
      <c r="D26" s="33"/>
      <c r="E26" s="34"/>
      <c r="F26" s="33"/>
      <c r="G26" s="33"/>
      <c r="H26" s="34"/>
      <c r="I26" s="33"/>
      <c r="J26" s="33"/>
      <c r="K26" s="34"/>
      <c r="L26" s="33"/>
      <c r="M26" s="33"/>
      <c r="N26" s="34"/>
      <c r="O26" s="33"/>
      <c r="P26" s="33"/>
      <c r="Q26" s="34"/>
      <c r="R26" s="33"/>
      <c r="S26" s="33"/>
      <c r="T26" s="34"/>
      <c r="U26" s="33">
        <v>57.07</v>
      </c>
      <c r="V26" s="33">
        <f>U26*B5/C5</f>
        <v>57.070000000000007</v>
      </c>
      <c r="W26" s="34">
        <f>(U26*B5/1000)</f>
        <v>0.5707000000000001</v>
      </c>
      <c r="X26" s="33"/>
      <c r="Y26" s="33"/>
      <c r="Z26" s="34"/>
      <c r="AA26" s="33"/>
      <c r="AB26" s="33"/>
      <c r="AC26" s="34"/>
      <c r="AD26" s="5" t="s">
        <v>261</v>
      </c>
      <c r="AE26" s="41" t="s">
        <v>18</v>
      </c>
      <c r="AF26" s="33"/>
      <c r="AG26" s="33"/>
      <c r="AH26" s="34"/>
      <c r="AI26" s="33"/>
      <c r="AJ26" s="33"/>
      <c r="AK26" s="34"/>
      <c r="AL26" s="33"/>
      <c r="AM26" s="33"/>
      <c r="AN26" s="34"/>
      <c r="AO26" s="33"/>
      <c r="AP26" s="33"/>
      <c r="AQ26" s="34"/>
      <c r="AR26" s="33"/>
      <c r="AS26" s="33"/>
      <c r="AT26" s="34"/>
      <c r="AU26" s="33"/>
      <c r="AV26" s="33"/>
      <c r="AW26" s="34"/>
      <c r="AX26" s="36">
        <f t="shared" si="0"/>
        <v>0.5707000000000001</v>
      </c>
      <c r="AZ26" s="2">
        <f t="shared" si="1"/>
        <v>57.07</v>
      </c>
    </row>
    <row r="27" spans="1:52" x14ac:dyDescent="0.25">
      <c r="A27" s="5" t="s">
        <v>277</v>
      </c>
      <c r="B27" s="11" t="s">
        <v>18</v>
      </c>
      <c r="C27" s="33"/>
      <c r="D27" s="33"/>
      <c r="E27" s="34"/>
      <c r="F27" s="33"/>
      <c r="G27" s="33"/>
      <c r="H27" s="34"/>
      <c r="I27" s="33"/>
      <c r="J27" s="33"/>
      <c r="K27" s="34"/>
      <c r="L27" s="33"/>
      <c r="M27" s="33"/>
      <c r="N27" s="34"/>
      <c r="O27" s="33"/>
      <c r="P27" s="33"/>
      <c r="Q27" s="34"/>
      <c r="R27" s="33"/>
      <c r="S27" s="33"/>
      <c r="T27" s="34"/>
      <c r="U27" s="33"/>
      <c r="V27" s="33"/>
      <c r="W27" s="34"/>
      <c r="X27" s="33">
        <v>65</v>
      </c>
      <c r="Y27" s="33">
        <f>X27*B5/C5</f>
        <v>65</v>
      </c>
      <c r="Z27" s="34">
        <f>(X27*B5/1000)</f>
        <v>0.65</v>
      </c>
      <c r="AA27" s="33"/>
      <c r="AB27" s="33"/>
      <c r="AC27" s="34"/>
      <c r="AD27" s="5" t="s">
        <v>277</v>
      </c>
      <c r="AE27" s="41" t="s">
        <v>18</v>
      </c>
      <c r="AF27" s="33"/>
      <c r="AG27" s="33"/>
      <c r="AH27" s="34"/>
      <c r="AI27" s="33"/>
      <c r="AJ27" s="33"/>
      <c r="AK27" s="34"/>
      <c r="AL27" s="33"/>
      <c r="AM27" s="33"/>
      <c r="AN27" s="34"/>
      <c r="AO27" s="33"/>
      <c r="AP27" s="33"/>
      <c r="AQ27" s="34"/>
      <c r="AR27" s="33"/>
      <c r="AS27" s="33"/>
      <c r="AT27" s="34"/>
      <c r="AU27" s="33"/>
      <c r="AV27" s="33"/>
      <c r="AW27" s="34"/>
      <c r="AX27" s="36">
        <f t="shared" si="0"/>
        <v>0.65</v>
      </c>
      <c r="AZ27" s="2">
        <f t="shared" si="1"/>
        <v>65</v>
      </c>
    </row>
    <row r="28" spans="1:52" x14ac:dyDescent="0.25">
      <c r="A28" s="5" t="s">
        <v>133</v>
      </c>
      <c r="B28" s="11" t="s">
        <v>18</v>
      </c>
      <c r="C28" s="33"/>
      <c r="D28" s="33"/>
      <c r="E28" s="34"/>
      <c r="F28" s="33"/>
      <c r="G28" s="33"/>
      <c r="H28" s="34"/>
      <c r="I28" s="33"/>
      <c r="J28" s="33"/>
      <c r="K28" s="34"/>
      <c r="L28" s="33"/>
      <c r="M28" s="33"/>
      <c r="N28" s="34"/>
      <c r="O28" s="33"/>
      <c r="P28" s="33"/>
      <c r="Q28" s="34"/>
      <c r="R28" s="33"/>
      <c r="S28" s="33"/>
      <c r="T28" s="34"/>
      <c r="U28" s="33"/>
      <c r="V28" s="33"/>
      <c r="W28" s="34"/>
      <c r="X28" s="33">
        <v>1.26</v>
      </c>
      <c r="Y28" s="33">
        <f>X28*B5/C5</f>
        <v>1.26</v>
      </c>
      <c r="Z28" s="34">
        <f>(X28*B5/1000)</f>
        <v>1.26E-2</v>
      </c>
      <c r="AA28" s="33"/>
      <c r="AB28" s="33"/>
      <c r="AC28" s="34"/>
      <c r="AD28" s="5" t="s">
        <v>133</v>
      </c>
      <c r="AE28" s="41" t="s">
        <v>18</v>
      </c>
      <c r="AF28" s="33"/>
      <c r="AG28" s="33"/>
      <c r="AH28" s="34"/>
      <c r="AI28" s="33"/>
      <c r="AJ28" s="33"/>
      <c r="AK28" s="34"/>
      <c r="AL28" s="33"/>
      <c r="AM28" s="33"/>
      <c r="AN28" s="34"/>
      <c r="AO28" s="33"/>
      <c r="AP28" s="33"/>
      <c r="AQ28" s="34"/>
      <c r="AR28" s="33"/>
      <c r="AS28" s="33"/>
      <c r="AT28" s="34"/>
      <c r="AU28" s="33"/>
      <c r="AV28" s="33"/>
      <c r="AW28" s="34"/>
      <c r="AX28" s="36">
        <f t="shared" si="0"/>
        <v>1.26E-2</v>
      </c>
      <c r="AZ28" s="2">
        <f t="shared" si="1"/>
        <v>1.26</v>
      </c>
    </row>
    <row r="29" spans="1:52" x14ac:dyDescent="0.25">
      <c r="A29" s="5" t="s">
        <v>34</v>
      </c>
      <c r="B29" s="11" t="s">
        <v>18</v>
      </c>
      <c r="C29" s="33"/>
      <c r="D29" s="33"/>
      <c r="E29" s="34"/>
      <c r="F29" s="33"/>
      <c r="G29" s="33"/>
      <c r="H29" s="34"/>
      <c r="I29" s="33"/>
      <c r="J29" s="33"/>
      <c r="K29" s="34"/>
      <c r="L29" s="33"/>
      <c r="M29" s="33"/>
      <c r="N29" s="34"/>
      <c r="O29" s="33"/>
      <c r="P29" s="33"/>
      <c r="Q29" s="34"/>
      <c r="R29" s="33"/>
      <c r="S29" s="33"/>
      <c r="T29" s="34"/>
      <c r="U29" s="33"/>
      <c r="V29" s="33"/>
      <c r="W29" s="34"/>
      <c r="X29" s="33">
        <v>3.34</v>
      </c>
      <c r="Y29" s="33">
        <f>X29*B5/C5</f>
        <v>3.34</v>
      </c>
      <c r="Z29" s="34">
        <f>(X29*B5/1000)</f>
        <v>3.3399999999999999E-2</v>
      </c>
      <c r="AA29" s="33"/>
      <c r="AB29" s="33"/>
      <c r="AC29" s="34"/>
      <c r="AD29" s="5" t="s">
        <v>34</v>
      </c>
      <c r="AE29" s="41" t="s">
        <v>18</v>
      </c>
      <c r="AF29" s="33"/>
      <c r="AG29" s="33"/>
      <c r="AH29" s="34"/>
      <c r="AI29" s="33"/>
      <c r="AJ29" s="33"/>
      <c r="AK29" s="34"/>
      <c r="AL29" s="33">
        <v>20</v>
      </c>
      <c r="AM29" s="33">
        <f>AL29*B5/C5</f>
        <v>20</v>
      </c>
      <c r="AN29" s="34">
        <f>(AL29*B5/1000)</f>
        <v>0.2</v>
      </c>
      <c r="AO29" s="33"/>
      <c r="AP29" s="33"/>
      <c r="AQ29" s="34"/>
      <c r="AR29" s="33"/>
      <c r="AS29" s="33"/>
      <c r="AT29" s="34"/>
      <c r="AU29" s="33"/>
      <c r="AV29" s="33"/>
      <c r="AW29" s="34"/>
      <c r="AX29" s="36">
        <f t="shared" si="0"/>
        <v>0.2334</v>
      </c>
      <c r="AZ29" s="2">
        <f t="shared" si="1"/>
        <v>23.34</v>
      </c>
    </row>
    <row r="30" spans="1:52" x14ac:dyDescent="0.25">
      <c r="A30" s="5" t="s">
        <v>74</v>
      </c>
      <c r="B30" s="11" t="s">
        <v>18</v>
      </c>
      <c r="C30" s="33"/>
      <c r="D30" s="33"/>
      <c r="E30" s="34"/>
      <c r="F30" s="33"/>
      <c r="G30" s="33"/>
      <c r="H30" s="34"/>
      <c r="I30" s="33"/>
      <c r="J30" s="33"/>
      <c r="K30" s="34"/>
      <c r="L30" s="33"/>
      <c r="M30" s="33"/>
      <c r="N30" s="34"/>
      <c r="O30" s="33"/>
      <c r="P30" s="33"/>
      <c r="Q30" s="34"/>
      <c r="R30" s="33"/>
      <c r="S30" s="33"/>
      <c r="T30" s="34"/>
      <c r="U30" s="33"/>
      <c r="V30" s="33"/>
      <c r="W30" s="34"/>
      <c r="X30" s="33"/>
      <c r="Y30" s="33"/>
      <c r="Z30" s="34"/>
      <c r="AA30" s="33"/>
      <c r="AB30" s="33"/>
      <c r="AC30" s="34"/>
      <c r="AD30" s="5" t="s">
        <v>74</v>
      </c>
      <c r="AE30" s="41" t="s">
        <v>18</v>
      </c>
      <c r="AF30" s="33">
        <v>17</v>
      </c>
      <c r="AG30" s="33">
        <f>AF30*B5/C5</f>
        <v>17</v>
      </c>
      <c r="AH30" s="34">
        <f>(AF30*B5/1000)</f>
        <v>0.17</v>
      </c>
      <c r="AI30" s="33"/>
      <c r="AJ30" s="33"/>
      <c r="AK30" s="34"/>
      <c r="AL30" s="33"/>
      <c r="AM30" s="33"/>
      <c r="AN30" s="34"/>
      <c r="AO30" s="33"/>
      <c r="AP30" s="33"/>
      <c r="AQ30" s="34"/>
      <c r="AR30" s="33"/>
      <c r="AS30" s="33"/>
      <c r="AT30" s="34"/>
      <c r="AU30" s="33"/>
      <c r="AV30" s="33"/>
      <c r="AW30" s="34"/>
      <c r="AX30" s="36">
        <f t="shared" si="0"/>
        <v>0.17</v>
      </c>
      <c r="AZ30" s="2">
        <f t="shared" si="1"/>
        <v>17</v>
      </c>
    </row>
    <row r="31" spans="1:52" x14ac:dyDescent="0.25">
      <c r="A31" s="5" t="s">
        <v>28</v>
      </c>
      <c r="B31" s="11" t="s">
        <v>18</v>
      </c>
      <c r="C31" s="33"/>
      <c r="D31" s="33"/>
      <c r="E31" s="34"/>
      <c r="F31" s="33"/>
      <c r="G31" s="33"/>
      <c r="H31" s="34"/>
      <c r="I31" s="33"/>
      <c r="J31" s="33"/>
      <c r="K31" s="34"/>
      <c r="L31" s="33"/>
      <c r="M31" s="33"/>
      <c r="N31" s="34"/>
      <c r="O31" s="33"/>
      <c r="P31" s="33"/>
      <c r="Q31" s="34"/>
      <c r="R31" s="33"/>
      <c r="S31" s="33"/>
      <c r="T31" s="34"/>
      <c r="U31" s="33"/>
      <c r="V31" s="33"/>
      <c r="W31" s="34"/>
      <c r="X31" s="33"/>
      <c r="Y31" s="33"/>
      <c r="Z31" s="34"/>
      <c r="AA31" s="33"/>
      <c r="AB31" s="33"/>
      <c r="AC31" s="34"/>
      <c r="AD31" s="5" t="s">
        <v>28</v>
      </c>
      <c r="AE31" s="41" t="s">
        <v>18</v>
      </c>
      <c r="AF31" s="33"/>
      <c r="AG31" s="33"/>
      <c r="AH31" s="34"/>
      <c r="AI31" s="33"/>
      <c r="AJ31" s="33"/>
      <c r="AK31" s="34"/>
      <c r="AL31" s="33">
        <v>42</v>
      </c>
      <c r="AM31" s="33">
        <f>AL31*B5/C5</f>
        <v>42</v>
      </c>
      <c r="AN31" s="34">
        <f>(AL31*B5/1000)</f>
        <v>0.42</v>
      </c>
      <c r="AO31" s="33"/>
      <c r="AP31" s="33"/>
      <c r="AQ31" s="34"/>
      <c r="AR31" s="33"/>
      <c r="AS31" s="33"/>
      <c r="AT31" s="34"/>
      <c r="AU31" s="33"/>
      <c r="AV31" s="33"/>
      <c r="AW31" s="34"/>
      <c r="AX31" s="36">
        <f t="shared" si="0"/>
        <v>0.42</v>
      </c>
      <c r="AZ31" s="2">
        <f t="shared" si="1"/>
        <v>42</v>
      </c>
    </row>
    <row r="32" spans="1:52" x14ac:dyDescent="0.25">
      <c r="A32" s="5" t="s">
        <v>76</v>
      </c>
      <c r="B32" s="11" t="s">
        <v>39</v>
      </c>
      <c r="C32" s="33"/>
      <c r="D32" s="33"/>
      <c r="E32" s="34"/>
      <c r="F32" s="33"/>
      <c r="G32" s="33"/>
      <c r="H32" s="34"/>
      <c r="I32" s="33"/>
      <c r="J32" s="33"/>
      <c r="K32" s="34"/>
      <c r="L32" s="33"/>
      <c r="M32" s="33"/>
      <c r="N32" s="34"/>
      <c r="O32" s="33"/>
      <c r="P32" s="33"/>
      <c r="Q32" s="34"/>
      <c r="R32" s="33"/>
      <c r="S32" s="33"/>
      <c r="T32" s="34"/>
      <c r="U32" s="33"/>
      <c r="V32" s="33"/>
      <c r="W32" s="34"/>
      <c r="X32" s="33"/>
      <c r="Y32" s="33"/>
      <c r="Z32" s="34"/>
      <c r="AA32" s="33"/>
      <c r="AB32" s="33"/>
      <c r="AC32" s="34"/>
      <c r="AD32" s="5" t="s">
        <v>76</v>
      </c>
      <c r="AE32" s="41" t="s">
        <v>39</v>
      </c>
      <c r="AF32" s="33"/>
      <c r="AG32" s="33"/>
      <c r="AH32" s="34"/>
      <c r="AI32" s="33"/>
      <c r="AJ32" s="33"/>
      <c r="AK32" s="34"/>
      <c r="AL32" s="33"/>
      <c r="AM32" s="33"/>
      <c r="AN32" s="34"/>
      <c r="AO32" s="33">
        <v>150</v>
      </c>
      <c r="AP32" s="33">
        <f>AO32*B5/C5</f>
        <v>150</v>
      </c>
      <c r="AQ32" s="34">
        <f>(AO32*B5/1000)</f>
        <v>1.5</v>
      </c>
      <c r="AR32" s="33"/>
      <c r="AS32" s="33"/>
      <c r="AT32" s="34"/>
      <c r="AU32" s="33"/>
      <c r="AV32" s="33"/>
      <c r="AW32" s="34"/>
      <c r="AX32" s="36">
        <f t="shared" si="0"/>
        <v>1.5</v>
      </c>
      <c r="AZ32" s="2">
        <f t="shared" si="1"/>
        <v>150</v>
      </c>
    </row>
    <row r="33" spans="1:52" x14ac:dyDescent="0.25">
      <c r="A33" s="5" t="s">
        <v>37</v>
      </c>
      <c r="B33" s="11" t="s">
        <v>18</v>
      </c>
      <c r="C33" s="33"/>
      <c r="D33" s="33"/>
      <c r="E33" s="34"/>
      <c r="F33" s="33"/>
      <c r="G33" s="33"/>
      <c r="H33" s="34"/>
      <c r="I33" s="33"/>
      <c r="J33" s="33"/>
      <c r="K33" s="34"/>
      <c r="L33" s="33"/>
      <c r="M33" s="33"/>
      <c r="N33" s="34"/>
      <c r="O33" s="33"/>
      <c r="P33" s="33"/>
      <c r="Q33" s="34"/>
      <c r="R33" s="33"/>
      <c r="S33" s="33"/>
      <c r="T33" s="34"/>
      <c r="U33" s="33"/>
      <c r="V33" s="33"/>
      <c r="W33" s="34"/>
      <c r="X33" s="33"/>
      <c r="Y33" s="33"/>
      <c r="Z33" s="34"/>
      <c r="AA33" s="33"/>
      <c r="AB33" s="33"/>
      <c r="AC33" s="34"/>
      <c r="AD33" s="5" t="s">
        <v>37</v>
      </c>
      <c r="AE33" s="41" t="s">
        <v>18</v>
      </c>
      <c r="AF33" s="33"/>
      <c r="AG33" s="33"/>
      <c r="AH33" s="34"/>
      <c r="AI33" s="33"/>
      <c r="AJ33" s="33"/>
      <c r="AK33" s="34"/>
      <c r="AL33" s="33"/>
      <c r="AM33" s="33"/>
      <c r="AN33" s="34"/>
      <c r="AO33" s="33"/>
      <c r="AP33" s="33"/>
      <c r="AQ33" s="34"/>
      <c r="AR33" s="33"/>
      <c r="AS33" s="33"/>
      <c r="AT33" s="34"/>
      <c r="AU33" s="33">
        <v>60</v>
      </c>
      <c r="AV33" s="33">
        <f>AU33*B5/C5</f>
        <v>60</v>
      </c>
      <c r="AW33" s="34">
        <f>(AU33*B5/1000)</f>
        <v>0.6</v>
      </c>
      <c r="AX33" s="36">
        <f t="shared" si="0"/>
        <v>0.6</v>
      </c>
      <c r="AZ33" s="2">
        <f t="shared" si="1"/>
        <v>60</v>
      </c>
    </row>
    <row r="34" spans="1:52" x14ac:dyDescent="0.25">
      <c r="A34" s="5" t="s">
        <v>77</v>
      </c>
      <c r="B34" s="11" t="s">
        <v>18</v>
      </c>
      <c r="C34" s="33"/>
      <c r="D34" s="33"/>
      <c r="E34" s="34"/>
      <c r="F34" s="33"/>
      <c r="G34" s="33"/>
      <c r="H34" s="34"/>
      <c r="I34" s="33"/>
      <c r="J34" s="33"/>
      <c r="K34" s="34"/>
      <c r="L34" s="33"/>
      <c r="M34" s="33"/>
      <c r="N34" s="34"/>
      <c r="O34" s="33"/>
      <c r="P34" s="33"/>
      <c r="Q34" s="34"/>
      <c r="R34" s="33"/>
      <c r="S34" s="33"/>
      <c r="T34" s="34"/>
      <c r="U34" s="33"/>
      <c r="V34" s="33"/>
      <c r="W34" s="34"/>
      <c r="X34" s="33"/>
      <c r="Y34" s="33"/>
      <c r="Z34" s="34"/>
      <c r="AA34" s="33"/>
      <c r="AB34" s="33"/>
      <c r="AC34" s="34"/>
      <c r="AD34" s="5" t="s">
        <v>77</v>
      </c>
      <c r="AE34" s="41" t="s">
        <v>18</v>
      </c>
      <c r="AF34" s="33"/>
      <c r="AG34" s="33"/>
      <c r="AH34" s="34"/>
      <c r="AI34" s="33"/>
      <c r="AJ34" s="33"/>
      <c r="AK34" s="34"/>
      <c r="AL34" s="33"/>
      <c r="AM34" s="33"/>
      <c r="AN34" s="34"/>
      <c r="AO34" s="33"/>
      <c r="AP34" s="33"/>
      <c r="AQ34" s="34"/>
      <c r="AR34" s="33"/>
      <c r="AS34" s="33"/>
      <c r="AT34" s="34"/>
      <c r="AU34" s="33">
        <v>5</v>
      </c>
      <c r="AV34" s="33">
        <f>AU34*B5/C5</f>
        <v>5</v>
      </c>
      <c r="AW34" s="34">
        <f>(AU34*B5/1000)</f>
        <v>0.05</v>
      </c>
      <c r="AX34" s="36">
        <f t="shared" si="0"/>
        <v>0.05</v>
      </c>
      <c r="AZ34" s="2">
        <f t="shared" si="1"/>
        <v>5</v>
      </c>
    </row>
    <row r="35" spans="1:52" ht="12.75" customHeight="1" x14ac:dyDescent="0.25">
      <c r="A35" s="5" t="s">
        <v>32</v>
      </c>
      <c r="B35" s="11" t="s">
        <v>18</v>
      </c>
      <c r="C35" s="33"/>
      <c r="D35" s="33"/>
      <c r="E35" s="34"/>
      <c r="F35" s="33"/>
      <c r="G35" s="33"/>
      <c r="H35" s="34"/>
      <c r="I35" s="33"/>
      <c r="J35" s="33"/>
      <c r="K35" s="34"/>
      <c r="L35" s="33"/>
      <c r="M35" s="33"/>
      <c r="N35" s="34"/>
      <c r="O35" s="33"/>
      <c r="P35" s="33"/>
      <c r="Q35" s="34"/>
      <c r="R35" s="33"/>
      <c r="S35" s="33"/>
      <c r="T35" s="34"/>
      <c r="U35" s="33"/>
      <c r="V35" s="33"/>
      <c r="W35" s="34"/>
      <c r="X35" s="33">
        <v>0.6</v>
      </c>
      <c r="Y35" s="33">
        <f>X35*B5/C5</f>
        <v>0.6</v>
      </c>
      <c r="Z35" s="34">
        <f>(X35*B5/1000)</f>
        <v>6.0000000000000001E-3</v>
      </c>
      <c r="AA35" s="33"/>
      <c r="AB35" s="33"/>
      <c r="AC35" s="34"/>
      <c r="AD35" s="5" t="s">
        <v>32</v>
      </c>
      <c r="AE35" s="41" t="s">
        <v>18</v>
      </c>
      <c r="AF35" s="33"/>
      <c r="AG35" s="33"/>
      <c r="AH35" s="34"/>
      <c r="AI35" s="33"/>
      <c r="AJ35" s="33"/>
      <c r="AK35" s="34"/>
      <c r="AL35" s="33"/>
      <c r="AM35" s="33"/>
      <c r="AN35" s="34"/>
      <c r="AO35" s="33"/>
      <c r="AP35" s="33"/>
      <c r="AQ35" s="34"/>
      <c r="AR35" s="33"/>
      <c r="AS35" s="33"/>
      <c r="AT35" s="34"/>
      <c r="AU35" s="33"/>
      <c r="AV35" s="33"/>
      <c r="AW35" s="34"/>
      <c r="AX35" s="36">
        <f t="shared" si="0"/>
        <v>6.0000000000000001E-3</v>
      </c>
      <c r="AZ35" s="2">
        <f t="shared" si="1"/>
        <v>0.6</v>
      </c>
    </row>
    <row r="36" spans="1:52" x14ac:dyDescent="0.25">
      <c r="O36" s="13"/>
      <c r="P36" s="13"/>
    </row>
  </sheetData>
  <mergeCells count="42">
    <mergeCell ref="AU3:AV3"/>
    <mergeCell ref="AG2:AJ2"/>
    <mergeCell ref="AK2:AM2"/>
    <mergeCell ref="AN2:AP2"/>
    <mergeCell ref="AR2:AT2"/>
    <mergeCell ref="AU2:AV2"/>
    <mergeCell ref="AI8:AK8"/>
    <mergeCell ref="AG3:AJ3"/>
    <mergeCell ref="AK3:AM3"/>
    <mergeCell ref="AN3:AP3"/>
    <mergeCell ref="AR3:AT3"/>
    <mergeCell ref="AL7:AN7"/>
    <mergeCell ref="AO7:AQ7"/>
    <mergeCell ref="AR7:AT7"/>
    <mergeCell ref="AL8:AN8"/>
    <mergeCell ref="AI7:AK7"/>
    <mergeCell ref="AF7:AH7"/>
    <mergeCell ref="R8:T8"/>
    <mergeCell ref="U8:W8"/>
    <mergeCell ref="X8:Z8"/>
    <mergeCell ref="AA8:AC8"/>
    <mergeCell ref="AF8:AH8"/>
    <mergeCell ref="C8:E8"/>
    <mergeCell ref="F8:H8"/>
    <mergeCell ref="I8:K8"/>
    <mergeCell ref="L8:N8"/>
    <mergeCell ref="O8:Q8"/>
    <mergeCell ref="AU7:AW7"/>
    <mergeCell ref="AX7:AX8"/>
    <mergeCell ref="AO8:AQ8"/>
    <mergeCell ref="AR8:AT8"/>
    <mergeCell ref="AU8:AW8"/>
    <mergeCell ref="A4:A5"/>
    <mergeCell ref="C7:E7"/>
    <mergeCell ref="F7:H7"/>
    <mergeCell ref="I7:K7"/>
    <mergeCell ref="L7:N7"/>
    <mergeCell ref="O7:Q7"/>
    <mergeCell ref="R7:T7"/>
    <mergeCell ref="U7:W7"/>
    <mergeCell ref="X7:Z7"/>
    <mergeCell ref="AA7:AC7"/>
  </mergeCells>
  <pageMargins left="0" right="0" top="0" bottom="0" header="0.31496062992125984" footer="0.31496062992125984"/>
  <pageSetup paperSize="9"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/>
  <dimension ref="A1:AX37"/>
  <sheetViews>
    <sheetView zoomScaleNormal="100" workbookViewId="0">
      <pane xSplit="5" ySplit="8" topLeftCell="X30" activePane="bottomRight" state="frozen"/>
      <selection pane="topRight" activeCell="F1" sqref="F1"/>
      <selection pane="bottomLeft" activeCell="A9" sqref="A9"/>
      <selection pane="bottomRight" activeCell="AD7" sqref="AD7"/>
    </sheetView>
  </sheetViews>
  <sheetFormatPr defaultRowHeight="15" x14ac:dyDescent="0.25"/>
  <cols>
    <col min="1" max="1" width="16.7109375" customWidth="1"/>
    <col min="2" max="2" width="4.7109375" customWidth="1"/>
    <col min="3" max="3" width="5.140625" customWidth="1"/>
    <col min="4" max="4" width="4.7109375" customWidth="1"/>
    <col min="5" max="5" width="4.7109375" style="2" customWidth="1"/>
    <col min="6" max="7" width="4.7109375" customWidth="1"/>
    <col min="8" max="8" width="4.7109375" style="2" customWidth="1"/>
    <col min="9" max="10" width="4.7109375" customWidth="1"/>
    <col min="11" max="11" width="4.7109375" style="2" customWidth="1"/>
    <col min="12" max="13" width="4.7109375" customWidth="1"/>
    <col min="14" max="14" width="4.7109375" style="2" customWidth="1"/>
    <col min="15" max="16" width="4.7109375" customWidth="1"/>
    <col min="17" max="17" width="4.7109375" style="2" customWidth="1"/>
    <col min="18" max="19" width="4.7109375" customWidth="1"/>
    <col min="20" max="20" width="4.7109375" style="2" customWidth="1"/>
    <col min="21" max="22" width="4.7109375" customWidth="1"/>
    <col min="23" max="23" width="4.7109375" style="2" customWidth="1"/>
    <col min="24" max="25" width="4.7109375" customWidth="1"/>
    <col min="26" max="26" width="4.7109375" style="2" customWidth="1"/>
    <col min="27" max="28" width="4.7109375" customWidth="1"/>
    <col min="29" max="29" width="4.7109375" style="2" customWidth="1"/>
    <col min="30" max="30" width="19.85546875" style="29" customWidth="1"/>
    <col min="31" max="31" width="4.7109375" style="29" customWidth="1"/>
    <col min="32" max="33" width="4.7109375" customWidth="1"/>
    <col min="34" max="34" width="4.85546875" style="2" customWidth="1"/>
    <col min="35" max="35" width="4.85546875" customWidth="1"/>
    <col min="36" max="36" width="4.7109375" customWidth="1"/>
    <col min="37" max="37" width="4.7109375" style="2" customWidth="1"/>
    <col min="38" max="39" width="4.7109375" customWidth="1"/>
    <col min="40" max="40" width="4.7109375" style="2" customWidth="1"/>
    <col min="41" max="42" width="4.7109375" customWidth="1"/>
    <col min="43" max="43" width="4.7109375" style="2" customWidth="1"/>
    <col min="44" max="45" width="4.7109375" customWidth="1"/>
    <col min="46" max="46" width="4.7109375" style="2" customWidth="1"/>
    <col min="47" max="47" width="9.140625" style="2"/>
    <col min="49" max="49" width="9.140625" style="2"/>
  </cols>
  <sheetData>
    <row r="1" spans="1:50" ht="18.75" x14ac:dyDescent="0.3">
      <c r="A1" t="s">
        <v>151</v>
      </c>
      <c r="J1" s="1" t="s">
        <v>0</v>
      </c>
      <c r="K1" s="1"/>
      <c r="L1" s="1"/>
      <c r="M1" s="1"/>
    </row>
    <row r="2" spans="1:50" ht="18.75" x14ac:dyDescent="0.3">
      <c r="F2" t="s">
        <v>1</v>
      </c>
      <c r="J2" s="1"/>
      <c r="K2" s="1"/>
      <c r="L2" s="3"/>
      <c r="M2" s="3"/>
      <c r="N2" s="14"/>
      <c r="O2" t="s">
        <v>2</v>
      </c>
      <c r="AF2" s="67" t="s">
        <v>56</v>
      </c>
      <c r="AG2" s="67"/>
      <c r="AH2" s="67"/>
      <c r="AI2" s="67"/>
      <c r="AJ2" s="69"/>
      <c r="AK2" s="69"/>
      <c r="AL2" s="69"/>
      <c r="AM2" s="67" t="s">
        <v>57</v>
      </c>
      <c r="AN2" s="67"/>
      <c r="AO2" s="67"/>
      <c r="AQ2" s="67" t="s">
        <v>58</v>
      </c>
      <c r="AR2" s="67"/>
      <c r="AS2" s="67"/>
      <c r="AT2" s="67"/>
      <c r="AU2" s="67"/>
      <c r="AV2" s="25" t="s">
        <v>245</v>
      </c>
      <c r="AW2" s="25"/>
    </row>
    <row r="3" spans="1:50" ht="18.75" x14ac:dyDescent="0.3">
      <c r="E3" s="2" t="s">
        <v>235</v>
      </c>
      <c r="J3" s="1"/>
      <c r="K3" s="1"/>
      <c r="L3" s="4"/>
      <c r="M3" s="4"/>
      <c r="N3" s="15"/>
      <c r="Q3" s="2" t="s">
        <v>236</v>
      </c>
      <c r="AF3" s="67" t="s">
        <v>59</v>
      </c>
      <c r="AG3" s="67"/>
      <c r="AH3" s="67"/>
      <c r="AI3" s="67"/>
      <c r="AJ3" s="68"/>
      <c r="AK3" s="68"/>
      <c r="AL3" s="68"/>
      <c r="AM3" s="67" t="s">
        <v>222</v>
      </c>
      <c r="AN3" s="67"/>
      <c r="AO3" s="67"/>
      <c r="AQ3" s="67" t="s">
        <v>60</v>
      </c>
      <c r="AR3" s="67"/>
      <c r="AS3" s="67"/>
      <c r="AT3" s="68"/>
      <c r="AU3" s="68"/>
      <c r="AV3" s="25" t="s">
        <v>61</v>
      </c>
      <c r="AW3" s="25"/>
    </row>
    <row r="4" spans="1:50" x14ac:dyDescent="0.25">
      <c r="A4" s="66" t="s">
        <v>3</v>
      </c>
      <c r="B4" s="5" t="s">
        <v>4</v>
      </c>
      <c r="C4" s="5" t="s">
        <v>5</v>
      </c>
    </row>
    <row r="5" spans="1:50" x14ac:dyDescent="0.25">
      <c r="A5" s="66"/>
      <c r="B5" s="5">
        <v>10</v>
      </c>
      <c r="C5" s="5">
        <v>10</v>
      </c>
    </row>
    <row r="6" spans="1:50" x14ac:dyDescent="0.25">
      <c r="A6" s="6"/>
      <c r="B6" s="7"/>
      <c r="C6" s="7"/>
    </row>
    <row r="7" spans="1:50" ht="46.5" customHeight="1" x14ac:dyDescent="0.25">
      <c r="A7" s="8" t="s">
        <v>6</v>
      </c>
      <c r="B7" s="9"/>
      <c r="C7" s="72" t="s">
        <v>8</v>
      </c>
      <c r="D7" s="72"/>
      <c r="E7" s="72"/>
      <c r="F7" s="73" t="s">
        <v>9</v>
      </c>
      <c r="G7" s="73"/>
      <c r="H7" s="73"/>
      <c r="I7" s="73" t="s">
        <v>242</v>
      </c>
      <c r="J7" s="73"/>
      <c r="K7" s="73"/>
      <c r="L7" s="73" t="s">
        <v>84</v>
      </c>
      <c r="M7" s="73"/>
      <c r="N7" s="73"/>
      <c r="O7" s="75" t="s">
        <v>48</v>
      </c>
      <c r="P7" s="75"/>
      <c r="Q7" s="75"/>
      <c r="R7" s="85" t="s">
        <v>170</v>
      </c>
      <c r="S7" s="85"/>
      <c r="T7" s="85"/>
      <c r="U7" s="74" t="s">
        <v>65</v>
      </c>
      <c r="V7" s="74"/>
      <c r="W7" s="74"/>
      <c r="X7" s="73" t="s">
        <v>134</v>
      </c>
      <c r="Y7" s="73"/>
      <c r="Z7" s="73"/>
      <c r="AA7" s="82" t="s">
        <v>193</v>
      </c>
      <c r="AB7" s="82"/>
      <c r="AC7" s="82"/>
      <c r="AD7" s="8" t="s">
        <v>6</v>
      </c>
      <c r="AE7" s="9" t="s">
        <v>7</v>
      </c>
      <c r="AF7" s="73" t="s">
        <v>289</v>
      </c>
      <c r="AG7" s="73"/>
      <c r="AH7" s="73"/>
      <c r="AI7" s="73" t="s">
        <v>135</v>
      </c>
      <c r="AJ7" s="73"/>
      <c r="AK7" s="73"/>
      <c r="AL7" s="73" t="s">
        <v>246</v>
      </c>
      <c r="AM7" s="73"/>
      <c r="AN7" s="73"/>
      <c r="AO7" s="73" t="s">
        <v>168</v>
      </c>
      <c r="AP7" s="73"/>
      <c r="AQ7" s="73"/>
      <c r="AR7" s="73"/>
      <c r="AS7" s="73"/>
      <c r="AT7" s="73"/>
      <c r="AU7" s="70" t="s">
        <v>16</v>
      </c>
    </row>
    <row r="8" spans="1:50" s="2" customFormat="1" x14ac:dyDescent="0.25">
      <c r="A8" s="10" t="s">
        <v>17</v>
      </c>
      <c r="B8" s="10"/>
      <c r="C8" s="71">
        <v>150</v>
      </c>
      <c r="D8" s="71"/>
      <c r="E8" s="71"/>
      <c r="F8" s="71">
        <v>200</v>
      </c>
      <c r="G8" s="71"/>
      <c r="H8" s="71"/>
      <c r="I8" s="71">
        <v>50</v>
      </c>
      <c r="J8" s="71"/>
      <c r="K8" s="71"/>
      <c r="L8" s="71">
        <v>60</v>
      </c>
      <c r="M8" s="71"/>
      <c r="N8" s="71"/>
      <c r="O8" s="71">
        <v>100</v>
      </c>
      <c r="P8" s="71"/>
      <c r="Q8" s="71"/>
      <c r="R8" s="71">
        <v>60</v>
      </c>
      <c r="S8" s="71"/>
      <c r="T8" s="71"/>
      <c r="U8" s="71">
        <v>200</v>
      </c>
      <c r="V8" s="71"/>
      <c r="W8" s="71"/>
      <c r="X8" s="71">
        <v>180</v>
      </c>
      <c r="Y8" s="71"/>
      <c r="Z8" s="71"/>
      <c r="AA8" s="71">
        <v>200</v>
      </c>
      <c r="AB8" s="71"/>
      <c r="AC8" s="71"/>
      <c r="AD8" s="10" t="s">
        <v>17</v>
      </c>
      <c r="AE8" s="10"/>
      <c r="AF8" s="71">
        <v>38</v>
      </c>
      <c r="AG8" s="71"/>
      <c r="AH8" s="71"/>
      <c r="AI8" s="71">
        <v>150</v>
      </c>
      <c r="AJ8" s="71"/>
      <c r="AK8" s="71"/>
      <c r="AL8" s="71">
        <v>25</v>
      </c>
      <c r="AM8" s="71"/>
      <c r="AN8" s="71"/>
      <c r="AO8" s="71">
        <v>150</v>
      </c>
      <c r="AP8" s="71"/>
      <c r="AQ8" s="71"/>
      <c r="AR8" s="71"/>
      <c r="AS8" s="71"/>
      <c r="AT8" s="71"/>
      <c r="AU8" s="70"/>
    </row>
    <row r="9" spans="1:50" x14ac:dyDescent="0.25">
      <c r="A9" s="5" t="s">
        <v>254</v>
      </c>
      <c r="B9" s="11" t="s">
        <v>39</v>
      </c>
      <c r="C9" s="33"/>
      <c r="D9" s="33"/>
      <c r="E9" s="34"/>
      <c r="F9" s="33"/>
      <c r="G9" s="33"/>
      <c r="H9" s="34"/>
      <c r="I9" s="33"/>
      <c r="J9" s="33"/>
      <c r="K9" s="34"/>
      <c r="L9" s="33"/>
      <c r="M9" s="33"/>
      <c r="N9" s="34"/>
      <c r="O9" s="33">
        <v>100</v>
      </c>
      <c r="P9" s="33">
        <f>O9*B5/C5</f>
        <v>100</v>
      </c>
      <c r="Q9" s="34">
        <f>(O9*B5/1000)/0.5</f>
        <v>2</v>
      </c>
      <c r="R9" s="33"/>
      <c r="S9" s="33"/>
      <c r="T9" s="34"/>
      <c r="U9" s="33"/>
      <c r="V9" s="33"/>
      <c r="W9" s="34"/>
      <c r="X9" s="33"/>
      <c r="Y9" s="33"/>
      <c r="Z9" s="34"/>
      <c r="AA9" s="33"/>
      <c r="AB9" s="33"/>
      <c r="AC9" s="34"/>
      <c r="AD9" s="5" t="s">
        <v>254</v>
      </c>
      <c r="AE9" s="11" t="s">
        <v>39</v>
      </c>
      <c r="AF9" s="12"/>
      <c r="AG9" s="33"/>
      <c r="AH9" s="34"/>
      <c r="AI9" s="33"/>
      <c r="AJ9" s="33"/>
      <c r="AK9" s="34"/>
      <c r="AL9" s="33"/>
      <c r="AM9" s="33"/>
      <c r="AN9" s="34"/>
      <c r="AO9" s="33"/>
      <c r="AP9" s="33"/>
      <c r="AQ9" s="34"/>
      <c r="AR9" s="33"/>
      <c r="AS9" s="33"/>
      <c r="AT9" s="34"/>
      <c r="AU9" s="17">
        <f t="shared" ref="AU9:AU37" si="0">E9+H9+K9+N9+Q9+T9+W9+Z9+AC9+AH9+AK9+AN9+AQ9+AT9</f>
        <v>2</v>
      </c>
      <c r="AV9" t="s">
        <v>300</v>
      </c>
      <c r="AW9" s="2">
        <f t="shared" ref="AW9:AW37" si="1">C9+F9+I9+L9+O9+R9+U9+X9+AA9+AF9+AI9+AL9+AO9+AR9</f>
        <v>100</v>
      </c>
      <c r="AX9" s="45"/>
    </row>
    <row r="10" spans="1:50" x14ac:dyDescent="0.25">
      <c r="A10" s="5" t="s">
        <v>19</v>
      </c>
      <c r="B10" s="11" t="s">
        <v>38</v>
      </c>
      <c r="C10" s="33">
        <v>57</v>
      </c>
      <c r="D10" s="33">
        <f>C10*B5/C5</f>
        <v>57</v>
      </c>
      <c r="E10" s="34">
        <f>(C10*B5/1000)</f>
        <v>0.56999999999999995</v>
      </c>
      <c r="F10" s="33">
        <v>106</v>
      </c>
      <c r="G10" s="33">
        <f>F10*B5/C5</f>
        <v>106</v>
      </c>
      <c r="H10" s="34">
        <f>(F10*B5/1000)</f>
        <v>1.06</v>
      </c>
      <c r="I10" s="33"/>
      <c r="J10" s="33"/>
      <c r="K10" s="34"/>
      <c r="L10" s="33"/>
      <c r="M10" s="33"/>
      <c r="N10" s="34"/>
      <c r="O10" s="33"/>
      <c r="P10" s="33"/>
      <c r="Q10" s="34"/>
      <c r="R10" s="33"/>
      <c r="S10" s="33"/>
      <c r="T10" s="34"/>
      <c r="U10" s="33"/>
      <c r="V10" s="33"/>
      <c r="W10" s="34"/>
      <c r="X10" s="33"/>
      <c r="Y10" s="33"/>
      <c r="Z10" s="34"/>
      <c r="AA10" s="33"/>
      <c r="AB10" s="33"/>
      <c r="AC10" s="34"/>
      <c r="AD10" s="5" t="s">
        <v>19</v>
      </c>
      <c r="AE10" s="11" t="s">
        <v>38</v>
      </c>
      <c r="AF10" s="12"/>
      <c r="AG10" s="33"/>
      <c r="AH10" s="34"/>
      <c r="AI10" s="33"/>
      <c r="AJ10" s="33"/>
      <c r="AK10" s="34"/>
      <c r="AL10" s="33"/>
      <c r="AM10" s="33"/>
      <c r="AN10" s="34"/>
      <c r="AO10" s="33"/>
      <c r="AP10" s="33"/>
      <c r="AQ10" s="34"/>
      <c r="AR10" s="33"/>
      <c r="AS10" s="33"/>
      <c r="AT10" s="34"/>
      <c r="AU10" s="17">
        <f t="shared" si="0"/>
        <v>1.63</v>
      </c>
      <c r="AW10" s="2">
        <f t="shared" si="1"/>
        <v>163</v>
      </c>
      <c r="AX10" s="42">
        <f t="shared" ref="AX10:AX37" si="2">D10+G10+J10+M10+P10+S10+V10+Y10+AB10+AG10+AJ10+AM10+AP10+AS10</f>
        <v>163</v>
      </c>
    </row>
    <row r="11" spans="1:50" x14ac:dyDescent="0.25">
      <c r="A11" s="5" t="s">
        <v>27</v>
      </c>
      <c r="B11" s="11" t="s">
        <v>18</v>
      </c>
      <c r="C11" s="33"/>
      <c r="D11" s="33"/>
      <c r="E11" s="34"/>
      <c r="F11" s="33"/>
      <c r="G11" s="33"/>
      <c r="H11" s="34"/>
      <c r="I11" s="33"/>
      <c r="J11" s="33"/>
      <c r="K11" s="34"/>
      <c r="L11" s="33"/>
      <c r="M11" s="33"/>
      <c r="N11" s="34"/>
      <c r="O11" s="33">
        <v>20</v>
      </c>
      <c r="P11" s="33">
        <f>O11*B5/C5</f>
        <v>20</v>
      </c>
      <c r="Q11" s="34">
        <f>(O11*B5/1000)</f>
        <v>0.2</v>
      </c>
      <c r="R11" s="33"/>
      <c r="S11" s="33"/>
      <c r="T11" s="34"/>
      <c r="U11" s="33"/>
      <c r="V11" s="33"/>
      <c r="W11" s="34"/>
      <c r="X11" s="33"/>
      <c r="Y11" s="33"/>
      <c r="Z11" s="34"/>
      <c r="AA11" s="33"/>
      <c r="AB11" s="33"/>
      <c r="AC11" s="34"/>
      <c r="AD11" s="5" t="s">
        <v>27</v>
      </c>
      <c r="AE11" s="11" t="s">
        <v>18</v>
      </c>
      <c r="AF11" s="12"/>
      <c r="AG11" s="33"/>
      <c r="AH11" s="34"/>
      <c r="AI11" s="33"/>
      <c r="AJ11" s="33"/>
      <c r="AK11" s="34"/>
      <c r="AL11" s="33"/>
      <c r="AM11" s="33"/>
      <c r="AN11" s="34"/>
      <c r="AO11" s="33"/>
      <c r="AP11" s="33"/>
      <c r="AQ11" s="34"/>
      <c r="AR11" s="33"/>
      <c r="AS11" s="33"/>
      <c r="AT11" s="34"/>
      <c r="AU11" s="17">
        <f t="shared" si="0"/>
        <v>0.2</v>
      </c>
      <c r="AW11" s="2">
        <f t="shared" si="1"/>
        <v>20</v>
      </c>
      <c r="AX11" s="42"/>
    </row>
    <row r="12" spans="1:50" x14ac:dyDescent="0.25">
      <c r="A12" s="5" t="s">
        <v>20</v>
      </c>
      <c r="B12" s="11" t="s">
        <v>39</v>
      </c>
      <c r="C12" s="33">
        <v>93</v>
      </c>
      <c r="D12" s="33">
        <f>C12*B5/C5</f>
        <v>93</v>
      </c>
      <c r="E12" s="34">
        <f>(C12*B5/1000)/0.045</f>
        <v>20.666666666666668</v>
      </c>
      <c r="F12" s="33"/>
      <c r="G12" s="33"/>
      <c r="H12" s="34"/>
      <c r="I12" s="33"/>
      <c r="J12" s="33"/>
      <c r="K12" s="34"/>
      <c r="L12" s="33"/>
      <c r="M12" s="33"/>
      <c r="N12" s="34"/>
      <c r="O12" s="33"/>
      <c r="P12" s="33"/>
      <c r="Q12" s="34"/>
      <c r="R12" s="33"/>
      <c r="S12" s="33"/>
      <c r="T12" s="34"/>
      <c r="U12" s="33"/>
      <c r="V12" s="33"/>
      <c r="W12" s="34"/>
      <c r="X12" s="33"/>
      <c r="Y12" s="33"/>
      <c r="Z12" s="34"/>
      <c r="AA12" s="33"/>
      <c r="AB12" s="33"/>
      <c r="AC12" s="34"/>
      <c r="AD12" s="5" t="s">
        <v>20</v>
      </c>
      <c r="AE12" s="11" t="s">
        <v>39</v>
      </c>
      <c r="AF12" s="12"/>
      <c r="AG12" s="33"/>
      <c r="AH12" s="34"/>
      <c r="AI12" s="33">
        <v>8.4</v>
      </c>
      <c r="AJ12" s="33">
        <f>AI12*B5/C5</f>
        <v>8.4</v>
      </c>
      <c r="AK12" s="34">
        <f>(AI12*B5/1000)/0.045</f>
        <v>1.8666666666666669</v>
      </c>
      <c r="AL12" s="33"/>
      <c r="AM12" s="33"/>
      <c r="AN12" s="34"/>
      <c r="AO12" s="33"/>
      <c r="AP12" s="33"/>
      <c r="AQ12" s="34"/>
      <c r="AR12" s="33"/>
      <c r="AS12" s="33"/>
      <c r="AT12" s="34"/>
      <c r="AU12" s="17">
        <f t="shared" si="0"/>
        <v>22.533333333333335</v>
      </c>
      <c r="AV12" t="s">
        <v>40</v>
      </c>
      <c r="AW12" s="2">
        <f t="shared" si="1"/>
        <v>101.4</v>
      </c>
      <c r="AX12" s="42">
        <f t="shared" si="2"/>
        <v>101.4</v>
      </c>
    </row>
    <row r="13" spans="1:50" ht="14.25" customHeight="1" x14ac:dyDescent="0.25">
      <c r="A13" s="5" t="s">
        <v>21</v>
      </c>
      <c r="B13" s="11" t="s">
        <v>18</v>
      </c>
      <c r="C13" s="33">
        <v>4.5</v>
      </c>
      <c r="D13" s="33">
        <f>C13*B5/C5</f>
        <v>4.5</v>
      </c>
      <c r="E13" s="34">
        <f>(C13*B5/1000)</f>
        <v>4.4999999999999998E-2</v>
      </c>
      <c r="F13" s="33"/>
      <c r="G13" s="33"/>
      <c r="H13" s="34"/>
      <c r="I13" s="33">
        <v>5</v>
      </c>
      <c r="J13" s="33">
        <f>I13*B5/C5</f>
        <v>5</v>
      </c>
      <c r="K13" s="34">
        <f>(I13*B5/1000)</f>
        <v>0.05</v>
      </c>
      <c r="L13" s="33"/>
      <c r="M13" s="33"/>
      <c r="N13" s="34"/>
      <c r="O13" s="33"/>
      <c r="P13" s="33"/>
      <c r="Q13" s="34"/>
      <c r="R13" s="33"/>
      <c r="S13" s="33"/>
      <c r="T13" s="34"/>
      <c r="U13" s="33"/>
      <c r="V13" s="33"/>
      <c r="W13" s="34"/>
      <c r="X13" s="33">
        <v>2.7</v>
      </c>
      <c r="Y13" s="33">
        <f>X13*B5/C5</f>
        <v>2.7</v>
      </c>
      <c r="Z13" s="34">
        <f>(X13*B5/1000)</f>
        <v>2.7E-2</v>
      </c>
      <c r="AA13" s="33"/>
      <c r="AB13" s="33"/>
      <c r="AC13" s="34"/>
      <c r="AD13" s="5" t="s">
        <v>21</v>
      </c>
      <c r="AE13" s="11" t="s">
        <v>18</v>
      </c>
      <c r="AF13" s="12"/>
      <c r="AG13" s="33"/>
      <c r="AH13" s="34"/>
      <c r="AI13" s="33">
        <v>4.2</v>
      </c>
      <c r="AJ13" s="33">
        <f>AI13*B5/C5</f>
        <v>4.2</v>
      </c>
      <c r="AK13" s="34">
        <f>(AI13*B5/1000)</f>
        <v>4.2000000000000003E-2</v>
      </c>
      <c r="AL13" s="33"/>
      <c r="AM13" s="33"/>
      <c r="AN13" s="34"/>
      <c r="AO13" s="33"/>
      <c r="AP13" s="33"/>
      <c r="AQ13" s="34"/>
      <c r="AR13" s="33"/>
      <c r="AS13" s="33"/>
      <c r="AT13" s="34"/>
      <c r="AU13" s="17">
        <f t="shared" si="0"/>
        <v>0.16400000000000001</v>
      </c>
      <c r="AW13" s="2">
        <f t="shared" si="1"/>
        <v>16.399999999999999</v>
      </c>
      <c r="AX13" s="42">
        <f t="shared" si="2"/>
        <v>16.399999999999999</v>
      </c>
    </row>
    <row r="14" spans="1:50" x14ac:dyDescent="0.25">
      <c r="A14" s="5" t="s">
        <v>23</v>
      </c>
      <c r="B14" s="11" t="s">
        <v>18</v>
      </c>
      <c r="C14" s="33"/>
      <c r="D14" s="33"/>
      <c r="E14" s="34"/>
      <c r="F14" s="33">
        <v>10</v>
      </c>
      <c r="G14" s="33">
        <f>F14*B5/C5</f>
        <v>10</v>
      </c>
      <c r="H14" s="34">
        <f>(F14*B5/1000)</f>
        <v>0.1</v>
      </c>
      <c r="I14" s="33"/>
      <c r="J14" s="33"/>
      <c r="K14" s="34"/>
      <c r="L14" s="33"/>
      <c r="M14" s="33"/>
      <c r="N14" s="34"/>
      <c r="O14" s="33"/>
      <c r="P14" s="33"/>
      <c r="Q14" s="34"/>
      <c r="R14" s="33"/>
      <c r="S14" s="33"/>
      <c r="T14" s="34"/>
      <c r="U14" s="33"/>
      <c r="V14" s="33"/>
      <c r="W14" s="34"/>
      <c r="X14" s="33"/>
      <c r="Y14" s="33"/>
      <c r="Z14" s="34"/>
      <c r="AA14" s="33">
        <v>10</v>
      </c>
      <c r="AB14" s="33">
        <f>AA14*B5/C5</f>
        <v>10</v>
      </c>
      <c r="AC14" s="34">
        <f>(AA14*B5/1000)</f>
        <v>0.1</v>
      </c>
      <c r="AD14" s="5" t="s">
        <v>23</v>
      </c>
      <c r="AE14" s="11" t="s">
        <v>18</v>
      </c>
      <c r="AF14" s="12"/>
      <c r="AG14" s="33"/>
      <c r="AH14" s="34"/>
      <c r="AI14" s="33">
        <v>1.5</v>
      </c>
      <c r="AJ14" s="33">
        <f>AI14*B5/C5</f>
        <v>1.5</v>
      </c>
      <c r="AK14" s="34">
        <f>(AI14*B5/1000)</f>
        <v>1.4999999999999999E-2</v>
      </c>
      <c r="AL14" s="33"/>
      <c r="AM14" s="33"/>
      <c r="AN14" s="34"/>
      <c r="AO14" s="33">
        <v>4.8</v>
      </c>
      <c r="AP14" s="33">
        <f>AO14*B5/C5</f>
        <v>4.8</v>
      </c>
      <c r="AQ14" s="34">
        <f>(AO14*B5/1000)</f>
        <v>4.8000000000000001E-2</v>
      </c>
      <c r="AR14" s="33"/>
      <c r="AS14" s="33"/>
      <c r="AT14" s="34"/>
      <c r="AU14" s="17">
        <f t="shared" si="0"/>
        <v>0.26300000000000001</v>
      </c>
      <c r="AW14" s="2">
        <f t="shared" si="1"/>
        <v>26.3</v>
      </c>
      <c r="AX14" s="42">
        <f t="shared" si="2"/>
        <v>26.3</v>
      </c>
    </row>
    <row r="15" spans="1:50" x14ac:dyDescent="0.25">
      <c r="A15" s="5" t="s">
        <v>267</v>
      </c>
      <c r="B15" s="11" t="s">
        <v>18</v>
      </c>
      <c r="C15" s="33"/>
      <c r="D15" s="33"/>
      <c r="E15" s="34"/>
      <c r="F15" s="33">
        <v>2.25</v>
      </c>
      <c r="G15" s="33">
        <f>F15*B5/C5</f>
        <v>2.25</v>
      </c>
      <c r="H15" s="34">
        <f>(F15*B5/1000)</f>
        <v>2.2499999999999999E-2</v>
      </c>
      <c r="I15" s="33"/>
      <c r="J15" s="33"/>
      <c r="K15" s="34"/>
      <c r="L15" s="33"/>
      <c r="M15" s="33"/>
      <c r="N15" s="34"/>
      <c r="O15" s="33"/>
      <c r="P15" s="33"/>
      <c r="Q15" s="34"/>
      <c r="R15" s="33"/>
      <c r="S15" s="33"/>
      <c r="T15" s="34"/>
      <c r="U15" s="33"/>
      <c r="V15" s="33"/>
      <c r="W15" s="34"/>
      <c r="X15" s="33"/>
      <c r="Y15" s="33"/>
      <c r="Z15" s="34"/>
      <c r="AA15" s="33"/>
      <c r="AB15" s="33"/>
      <c r="AC15" s="34"/>
      <c r="AD15" s="5" t="s">
        <v>267</v>
      </c>
      <c r="AE15" s="11" t="s">
        <v>18</v>
      </c>
      <c r="AF15" s="12"/>
      <c r="AG15" s="33"/>
      <c r="AH15" s="34"/>
      <c r="AI15" s="33"/>
      <c r="AJ15" s="33"/>
      <c r="AK15" s="34"/>
      <c r="AL15" s="33"/>
      <c r="AM15" s="33"/>
      <c r="AN15" s="34"/>
      <c r="AO15" s="33"/>
      <c r="AP15" s="33"/>
      <c r="AQ15" s="34"/>
      <c r="AR15" s="33"/>
      <c r="AS15" s="33"/>
      <c r="AT15" s="34"/>
      <c r="AU15" s="17">
        <f t="shared" si="0"/>
        <v>2.2499999999999999E-2</v>
      </c>
      <c r="AW15" s="2">
        <f t="shared" si="1"/>
        <v>2.25</v>
      </c>
      <c r="AX15" s="42">
        <f t="shared" si="2"/>
        <v>2.25</v>
      </c>
    </row>
    <row r="16" spans="1:50" x14ac:dyDescent="0.25">
      <c r="A16" s="5" t="s">
        <v>51</v>
      </c>
      <c r="B16" s="11" t="s">
        <v>18</v>
      </c>
      <c r="C16" s="33"/>
      <c r="D16" s="33"/>
      <c r="E16" s="34"/>
      <c r="F16" s="33"/>
      <c r="G16" s="33"/>
      <c r="H16" s="34"/>
      <c r="I16" s="33">
        <v>12</v>
      </c>
      <c r="J16" s="33">
        <f>I16*B5/C5</f>
        <v>12</v>
      </c>
      <c r="K16" s="34">
        <f>(I16*B5/1000)</f>
        <v>0.12</v>
      </c>
      <c r="L16" s="33"/>
      <c r="M16" s="33"/>
      <c r="N16" s="34"/>
      <c r="O16" s="33"/>
      <c r="P16" s="33"/>
      <c r="Q16" s="34"/>
      <c r="R16" s="33"/>
      <c r="S16" s="33"/>
      <c r="T16" s="34"/>
      <c r="U16" s="33"/>
      <c r="V16" s="33"/>
      <c r="W16" s="34"/>
      <c r="X16" s="33"/>
      <c r="Y16" s="33"/>
      <c r="Z16" s="34"/>
      <c r="AA16" s="33"/>
      <c r="AB16" s="33"/>
      <c r="AC16" s="34"/>
      <c r="AD16" s="5" t="s">
        <v>51</v>
      </c>
      <c r="AE16" s="11" t="s">
        <v>18</v>
      </c>
      <c r="AF16" s="12"/>
      <c r="AG16" s="33"/>
      <c r="AH16" s="34"/>
      <c r="AI16" s="33"/>
      <c r="AJ16" s="33"/>
      <c r="AK16" s="34"/>
      <c r="AL16" s="33"/>
      <c r="AM16" s="33"/>
      <c r="AN16" s="34"/>
      <c r="AO16" s="33"/>
      <c r="AP16" s="33"/>
      <c r="AQ16" s="34"/>
      <c r="AR16" s="33"/>
      <c r="AS16" s="33"/>
      <c r="AT16" s="34"/>
      <c r="AU16" s="17">
        <f t="shared" si="0"/>
        <v>0.12</v>
      </c>
      <c r="AW16" s="2">
        <f t="shared" si="1"/>
        <v>12</v>
      </c>
      <c r="AX16" s="42"/>
    </row>
    <row r="17" spans="1:50" x14ac:dyDescent="0.25">
      <c r="A17" s="5" t="s">
        <v>257</v>
      </c>
      <c r="B17" s="11" t="s">
        <v>39</v>
      </c>
      <c r="C17" s="33"/>
      <c r="D17" s="33"/>
      <c r="E17" s="34"/>
      <c r="F17" s="33"/>
      <c r="G17" s="33"/>
      <c r="H17" s="34"/>
      <c r="I17" s="33">
        <v>35</v>
      </c>
      <c r="J17" s="33">
        <f>I17*B5/C5</f>
        <v>35</v>
      </c>
      <c r="K17" s="34">
        <f>(I17*B5/1000)/0.3</f>
        <v>1.1666666666666667</v>
      </c>
      <c r="L17" s="33"/>
      <c r="M17" s="33"/>
      <c r="N17" s="34"/>
      <c r="O17" s="33"/>
      <c r="P17" s="33"/>
      <c r="Q17" s="34"/>
      <c r="R17" s="33"/>
      <c r="S17" s="33"/>
      <c r="T17" s="34"/>
      <c r="U17" s="33"/>
      <c r="V17" s="33"/>
      <c r="W17" s="34"/>
      <c r="X17" s="33"/>
      <c r="Y17" s="33"/>
      <c r="Z17" s="34"/>
      <c r="AA17" s="33"/>
      <c r="AB17" s="33"/>
      <c r="AC17" s="34"/>
      <c r="AD17" s="5" t="s">
        <v>257</v>
      </c>
      <c r="AE17" s="11" t="s">
        <v>39</v>
      </c>
      <c r="AF17" s="12"/>
      <c r="AG17" s="33"/>
      <c r="AH17" s="34"/>
      <c r="AI17" s="33"/>
      <c r="AJ17" s="33"/>
      <c r="AK17" s="34"/>
      <c r="AL17" s="33"/>
      <c r="AM17" s="33"/>
      <c r="AN17" s="34"/>
      <c r="AO17" s="33"/>
      <c r="AP17" s="33"/>
      <c r="AQ17" s="34"/>
      <c r="AR17" s="33"/>
      <c r="AS17" s="33"/>
      <c r="AT17" s="34"/>
      <c r="AU17" s="17">
        <f t="shared" si="0"/>
        <v>1.1666666666666667</v>
      </c>
      <c r="AV17" t="s">
        <v>41</v>
      </c>
      <c r="AW17" s="2">
        <f t="shared" si="1"/>
        <v>35</v>
      </c>
      <c r="AX17" s="42">
        <f t="shared" si="2"/>
        <v>35</v>
      </c>
    </row>
    <row r="18" spans="1:50" x14ac:dyDescent="0.25">
      <c r="A18" s="5" t="s">
        <v>26</v>
      </c>
      <c r="B18" s="11" t="s">
        <v>39</v>
      </c>
      <c r="C18" s="33"/>
      <c r="D18" s="33"/>
      <c r="E18" s="34"/>
      <c r="F18" s="33"/>
      <c r="G18" s="33"/>
      <c r="H18" s="34"/>
      <c r="I18" s="33"/>
      <c r="J18" s="33"/>
      <c r="K18" s="34"/>
      <c r="L18" s="33"/>
      <c r="M18" s="33"/>
      <c r="N18" s="34"/>
      <c r="O18" s="33"/>
      <c r="P18" s="33"/>
      <c r="Q18" s="34"/>
      <c r="R18" s="33"/>
      <c r="S18" s="33"/>
      <c r="T18" s="34"/>
      <c r="U18" s="33"/>
      <c r="V18" s="33"/>
      <c r="W18" s="34"/>
      <c r="X18" s="33"/>
      <c r="Y18" s="33"/>
      <c r="Z18" s="34"/>
      <c r="AA18" s="33"/>
      <c r="AB18" s="33"/>
      <c r="AC18" s="34"/>
      <c r="AD18" s="5" t="s">
        <v>26</v>
      </c>
      <c r="AE18" s="11" t="s">
        <v>39</v>
      </c>
      <c r="AF18" s="12">
        <v>38</v>
      </c>
      <c r="AG18" s="33">
        <f>AF18*B5/C5</f>
        <v>38</v>
      </c>
      <c r="AH18" s="34">
        <f>(AF18*B5/1000)/0.6</f>
        <v>0.63333333333333341</v>
      </c>
      <c r="AI18" s="33"/>
      <c r="AJ18" s="33"/>
      <c r="AK18" s="34"/>
      <c r="AL18" s="33"/>
      <c r="AM18" s="33"/>
      <c r="AN18" s="34"/>
      <c r="AO18" s="33"/>
      <c r="AP18" s="33"/>
      <c r="AQ18" s="34"/>
      <c r="AR18" s="33"/>
      <c r="AS18" s="33"/>
      <c r="AT18" s="34"/>
      <c r="AU18" s="17">
        <f t="shared" si="0"/>
        <v>0.63333333333333341</v>
      </c>
      <c r="AV18" t="s">
        <v>42</v>
      </c>
      <c r="AW18" s="2">
        <f t="shared" si="1"/>
        <v>38</v>
      </c>
      <c r="AX18" s="42">
        <f t="shared" si="2"/>
        <v>38</v>
      </c>
    </row>
    <row r="19" spans="1:50" x14ac:dyDescent="0.25">
      <c r="A19" s="5" t="s">
        <v>37</v>
      </c>
      <c r="B19" s="11" t="s">
        <v>18</v>
      </c>
      <c r="C19" s="33"/>
      <c r="D19" s="33"/>
      <c r="E19" s="34"/>
      <c r="F19" s="33"/>
      <c r="G19" s="33"/>
      <c r="H19" s="34"/>
      <c r="I19" s="33"/>
      <c r="J19" s="33"/>
      <c r="K19" s="34"/>
      <c r="L19" s="33">
        <v>60</v>
      </c>
      <c r="M19" s="33">
        <f>L19*B5/C5</f>
        <v>60</v>
      </c>
      <c r="N19" s="34">
        <f>(L19*B5/1000)</f>
        <v>0.6</v>
      </c>
      <c r="O19" s="33"/>
      <c r="P19" s="33"/>
      <c r="Q19" s="34"/>
      <c r="R19" s="33"/>
      <c r="S19" s="33"/>
      <c r="T19" s="34"/>
      <c r="U19" s="33"/>
      <c r="V19" s="33"/>
      <c r="W19" s="34"/>
      <c r="X19" s="33"/>
      <c r="Y19" s="33"/>
      <c r="Z19" s="34"/>
      <c r="AA19" s="33"/>
      <c r="AB19" s="33"/>
      <c r="AC19" s="34"/>
      <c r="AD19" s="5" t="s">
        <v>37</v>
      </c>
      <c r="AE19" s="11" t="s">
        <v>18</v>
      </c>
      <c r="AF19" s="12"/>
      <c r="AG19" s="33"/>
      <c r="AH19" s="34"/>
      <c r="AI19" s="33"/>
      <c r="AJ19" s="33"/>
      <c r="AK19" s="34"/>
      <c r="AL19" s="33"/>
      <c r="AM19" s="33"/>
      <c r="AN19" s="34"/>
      <c r="AO19" s="33"/>
      <c r="AP19" s="33"/>
      <c r="AQ19" s="34"/>
      <c r="AR19" s="33"/>
      <c r="AS19" s="33"/>
      <c r="AT19" s="34"/>
      <c r="AU19" s="17">
        <f t="shared" si="0"/>
        <v>0.6</v>
      </c>
      <c r="AW19" s="2">
        <f t="shared" si="1"/>
        <v>60</v>
      </c>
      <c r="AX19" s="42">
        <f t="shared" si="2"/>
        <v>60</v>
      </c>
    </row>
    <row r="20" spans="1:50" x14ac:dyDescent="0.25">
      <c r="A20" s="5" t="s">
        <v>258</v>
      </c>
      <c r="B20" s="11" t="s">
        <v>18</v>
      </c>
      <c r="C20" s="33"/>
      <c r="D20" s="33"/>
      <c r="E20" s="34"/>
      <c r="F20" s="33"/>
      <c r="G20" s="33"/>
      <c r="H20" s="34"/>
      <c r="I20" s="33"/>
      <c r="J20" s="33"/>
      <c r="K20" s="34"/>
      <c r="L20" s="33"/>
      <c r="M20" s="33"/>
      <c r="N20" s="34"/>
      <c r="O20" s="33"/>
      <c r="P20" s="33"/>
      <c r="Q20" s="34"/>
      <c r="R20" s="33"/>
      <c r="S20" s="33"/>
      <c r="T20" s="34"/>
      <c r="U20" s="33">
        <v>1.5</v>
      </c>
      <c r="V20" s="33">
        <f>U20*B5/C5</f>
        <v>1.5</v>
      </c>
      <c r="W20" s="34">
        <f>(U20*B5/1000)</f>
        <v>1.4999999999999999E-2</v>
      </c>
      <c r="X20" s="33">
        <v>5</v>
      </c>
      <c r="Y20" s="33">
        <f>X20*B5/C5</f>
        <v>5</v>
      </c>
      <c r="Z20" s="34">
        <f>(X20*B5/1000)</f>
        <v>0.05</v>
      </c>
      <c r="AA20" s="33"/>
      <c r="AB20" s="33"/>
      <c r="AC20" s="34"/>
      <c r="AD20" s="5" t="s">
        <v>258</v>
      </c>
      <c r="AE20" s="11" t="s">
        <v>18</v>
      </c>
      <c r="AF20" s="12"/>
      <c r="AG20" s="33"/>
      <c r="AH20" s="34"/>
      <c r="AI20" s="33"/>
      <c r="AJ20" s="33"/>
      <c r="AK20" s="34"/>
      <c r="AL20" s="33"/>
      <c r="AM20" s="33"/>
      <c r="AN20" s="34"/>
      <c r="AO20" s="33"/>
      <c r="AP20" s="33"/>
      <c r="AQ20" s="34"/>
      <c r="AR20" s="33"/>
      <c r="AS20" s="33"/>
      <c r="AT20" s="34"/>
      <c r="AU20" s="17">
        <f t="shared" si="0"/>
        <v>6.5000000000000002E-2</v>
      </c>
      <c r="AW20" s="2">
        <f t="shared" si="1"/>
        <v>6.5</v>
      </c>
      <c r="AX20" s="42">
        <f t="shared" si="2"/>
        <v>6.5</v>
      </c>
    </row>
    <row r="21" spans="1:50" x14ac:dyDescent="0.25">
      <c r="A21" s="19" t="s">
        <v>223</v>
      </c>
      <c r="B21" s="11" t="s">
        <v>18</v>
      </c>
      <c r="C21" s="33"/>
      <c r="D21" s="33"/>
      <c r="E21" s="34"/>
      <c r="F21" s="33"/>
      <c r="G21" s="33"/>
      <c r="H21" s="34"/>
      <c r="I21" s="33"/>
      <c r="J21" s="33"/>
      <c r="K21" s="34"/>
      <c r="L21" s="33"/>
      <c r="M21" s="33"/>
      <c r="N21" s="34"/>
      <c r="O21" s="33"/>
      <c r="P21" s="33"/>
      <c r="Q21" s="34"/>
      <c r="R21" s="33">
        <v>62</v>
      </c>
      <c r="S21" s="33">
        <f>R21*B5/C5</f>
        <v>62</v>
      </c>
      <c r="T21" s="34">
        <f>(R21*B5/1000)</f>
        <v>0.62</v>
      </c>
      <c r="U21" s="33"/>
      <c r="V21" s="33"/>
      <c r="W21" s="34"/>
      <c r="X21" s="33"/>
      <c r="Y21" s="33"/>
      <c r="Z21" s="34"/>
      <c r="AA21" s="33"/>
      <c r="AB21" s="33"/>
      <c r="AC21" s="34"/>
      <c r="AD21" s="19" t="s">
        <v>223</v>
      </c>
      <c r="AE21" s="11" t="s">
        <v>18</v>
      </c>
      <c r="AF21" s="12"/>
      <c r="AG21" s="33"/>
      <c r="AH21" s="34"/>
      <c r="AI21" s="33"/>
      <c r="AJ21" s="33"/>
      <c r="AK21" s="34"/>
      <c r="AL21" s="33"/>
      <c r="AM21" s="33"/>
      <c r="AN21" s="34"/>
      <c r="AO21" s="33"/>
      <c r="AP21" s="33"/>
      <c r="AQ21" s="34"/>
      <c r="AR21" s="33"/>
      <c r="AS21" s="33"/>
      <c r="AT21" s="34"/>
      <c r="AU21" s="17">
        <f t="shared" si="0"/>
        <v>0.62</v>
      </c>
      <c r="AW21" s="2">
        <f t="shared" si="1"/>
        <v>62</v>
      </c>
      <c r="AX21" s="42">
        <f t="shared" si="2"/>
        <v>62</v>
      </c>
    </row>
    <row r="22" spans="1:50" x14ac:dyDescent="0.25">
      <c r="A22" s="5" t="s">
        <v>29</v>
      </c>
      <c r="B22" s="11" t="s">
        <v>18</v>
      </c>
      <c r="C22" s="33"/>
      <c r="D22" s="33"/>
      <c r="E22" s="34"/>
      <c r="F22" s="33"/>
      <c r="G22" s="33"/>
      <c r="H22" s="34"/>
      <c r="I22" s="33"/>
      <c r="J22" s="33"/>
      <c r="K22" s="34"/>
      <c r="L22" s="33"/>
      <c r="M22" s="33"/>
      <c r="N22" s="34"/>
      <c r="O22" s="33"/>
      <c r="P22" s="33"/>
      <c r="Q22" s="34"/>
      <c r="R22" s="33"/>
      <c r="S22" s="33"/>
      <c r="T22" s="34"/>
      <c r="U22" s="33">
        <v>47.5</v>
      </c>
      <c r="V22" s="33">
        <f>U22*B5/C5</f>
        <v>47.5</v>
      </c>
      <c r="W22" s="34">
        <f>(U22*B5/1000)</f>
        <v>0.47499999999999998</v>
      </c>
      <c r="X22" s="33">
        <v>75.8</v>
      </c>
      <c r="Y22" s="33">
        <f>X22*B5/C5</f>
        <v>75.8</v>
      </c>
      <c r="Z22" s="34">
        <f>(X22*B5/1000)</f>
        <v>0.75800000000000001</v>
      </c>
      <c r="AA22" s="33"/>
      <c r="AB22" s="33"/>
      <c r="AC22" s="34"/>
      <c r="AD22" s="5" t="s">
        <v>29</v>
      </c>
      <c r="AE22" s="11" t="s">
        <v>18</v>
      </c>
      <c r="AF22" s="12"/>
      <c r="AG22" s="33"/>
      <c r="AH22" s="34"/>
      <c r="AI22" s="33"/>
      <c r="AJ22" s="33"/>
      <c r="AK22" s="34"/>
      <c r="AL22" s="33"/>
      <c r="AM22" s="33"/>
      <c r="AN22" s="34"/>
      <c r="AO22" s="33"/>
      <c r="AP22" s="33"/>
      <c r="AQ22" s="34"/>
      <c r="AR22" s="33"/>
      <c r="AS22" s="33"/>
      <c r="AT22" s="34"/>
      <c r="AU22" s="17">
        <f t="shared" si="0"/>
        <v>1.2330000000000001</v>
      </c>
      <c r="AW22" s="2">
        <f t="shared" si="1"/>
        <v>123.3</v>
      </c>
      <c r="AX22" s="42">
        <f t="shared" si="2"/>
        <v>123.3</v>
      </c>
    </row>
    <row r="23" spans="1:50" x14ac:dyDescent="0.25">
      <c r="A23" s="5" t="s">
        <v>262</v>
      </c>
      <c r="B23" s="11" t="s">
        <v>18</v>
      </c>
      <c r="C23" s="33"/>
      <c r="D23" s="33"/>
      <c r="E23" s="34"/>
      <c r="F23" s="33"/>
      <c r="G23" s="33"/>
      <c r="H23" s="34"/>
      <c r="I23" s="33"/>
      <c r="J23" s="33"/>
      <c r="K23" s="34"/>
      <c r="L23" s="33"/>
      <c r="M23" s="33"/>
      <c r="N23" s="34"/>
      <c r="O23" s="33"/>
      <c r="P23" s="33"/>
      <c r="Q23" s="34"/>
      <c r="R23" s="33"/>
      <c r="S23" s="33"/>
      <c r="T23" s="34"/>
      <c r="U23" s="33">
        <v>10</v>
      </c>
      <c r="V23" s="33">
        <f>U23*B5/C5</f>
        <v>10</v>
      </c>
      <c r="W23" s="34">
        <f>(U23*B5/1000)</f>
        <v>0.1</v>
      </c>
      <c r="X23" s="33">
        <v>22.6</v>
      </c>
      <c r="Y23" s="33">
        <f>X23*B5/C5</f>
        <v>22.6</v>
      </c>
      <c r="Z23" s="34">
        <f>(X23*B5/1000)</f>
        <v>0.22600000000000001</v>
      </c>
      <c r="AA23" s="33"/>
      <c r="AB23" s="33"/>
      <c r="AC23" s="34"/>
      <c r="AD23" s="5" t="s">
        <v>262</v>
      </c>
      <c r="AE23" s="11" t="s">
        <v>18</v>
      </c>
      <c r="AF23" s="12"/>
      <c r="AG23" s="33"/>
      <c r="AH23" s="34"/>
      <c r="AI23" s="33"/>
      <c r="AJ23" s="33"/>
      <c r="AK23" s="34"/>
      <c r="AL23" s="33"/>
      <c r="AM23" s="33"/>
      <c r="AN23" s="34"/>
      <c r="AO23" s="33"/>
      <c r="AP23" s="33"/>
      <c r="AQ23" s="34"/>
      <c r="AR23" s="33"/>
      <c r="AS23" s="33"/>
      <c r="AT23" s="34"/>
      <c r="AU23" s="17">
        <f t="shared" si="0"/>
        <v>0.32600000000000001</v>
      </c>
      <c r="AW23" s="2">
        <f t="shared" si="1"/>
        <v>32.6</v>
      </c>
      <c r="AX23" s="42">
        <f t="shared" si="2"/>
        <v>32.6</v>
      </c>
    </row>
    <row r="24" spans="1:50" x14ac:dyDescent="0.25">
      <c r="A24" s="5" t="s">
        <v>30</v>
      </c>
      <c r="B24" s="11" t="s">
        <v>18</v>
      </c>
      <c r="C24" s="33"/>
      <c r="D24" s="33"/>
      <c r="E24" s="34"/>
      <c r="F24" s="33"/>
      <c r="G24" s="33"/>
      <c r="H24" s="34"/>
      <c r="I24" s="33"/>
      <c r="J24" s="33"/>
      <c r="K24" s="34"/>
      <c r="L24" s="33"/>
      <c r="M24" s="33"/>
      <c r="N24" s="34"/>
      <c r="O24" s="33"/>
      <c r="P24" s="33"/>
      <c r="Q24" s="34"/>
      <c r="R24" s="33"/>
      <c r="S24" s="33"/>
      <c r="T24" s="34"/>
      <c r="U24" s="33">
        <v>13.8</v>
      </c>
      <c r="V24" s="33">
        <f>U24*B5/C5</f>
        <v>13.8</v>
      </c>
      <c r="W24" s="34">
        <f>(U24*B5/1000)</f>
        <v>0.13800000000000001</v>
      </c>
      <c r="X24" s="33">
        <v>40</v>
      </c>
      <c r="Y24" s="33">
        <f>X24*B5/C5</f>
        <v>40</v>
      </c>
      <c r="Z24" s="34">
        <f>(X24*B5/1000)</f>
        <v>0.4</v>
      </c>
      <c r="AA24" s="33"/>
      <c r="AB24" s="33"/>
      <c r="AC24" s="34"/>
      <c r="AD24" s="5" t="s">
        <v>30</v>
      </c>
      <c r="AE24" s="11" t="s">
        <v>18</v>
      </c>
      <c r="AF24" s="12"/>
      <c r="AG24" s="33"/>
      <c r="AH24" s="34"/>
      <c r="AI24" s="33"/>
      <c r="AJ24" s="33"/>
      <c r="AK24" s="34"/>
      <c r="AL24" s="33"/>
      <c r="AM24" s="33"/>
      <c r="AN24" s="34"/>
      <c r="AO24" s="33"/>
      <c r="AP24" s="33"/>
      <c r="AQ24" s="34"/>
      <c r="AR24" s="33"/>
      <c r="AS24" s="33"/>
      <c r="AT24" s="34"/>
      <c r="AU24" s="17">
        <f t="shared" si="0"/>
        <v>0.53800000000000003</v>
      </c>
      <c r="AW24" s="2">
        <f t="shared" si="1"/>
        <v>53.8</v>
      </c>
      <c r="AX24" s="42">
        <f t="shared" si="2"/>
        <v>53.8</v>
      </c>
    </row>
    <row r="25" spans="1:50" x14ac:dyDescent="0.25">
      <c r="A25" s="5" t="s">
        <v>85</v>
      </c>
      <c r="B25" s="11" t="s">
        <v>18</v>
      </c>
      <c r="C25" s="33"/>
      <c r="D25" s="33"/>
      <c r="E25" s="34"/>
      <c r="F25" s="33"/>
      <c r="G25" s="33"/>
      <c r="H25" s="34"/>
      <c r="I25" s="33"/>
      <c r="J25" s="33"/>
      <c r="K25" s="34"/>
      <c r="L25" s="33"/>
      <c r="M25" s="33"/>
      <c r="N25" s="34"/>
      <c r="O25" s="33"/>
      <c r="P25" s="33"/>
      <c r="Q25" s="34"/>
      <c r="R25" s="33"/>
      <c r="S25" s="33"/>
      <c r="T25" s="34"/>
      <c r="U25" s="33">
        <v>37</v>
      </c>
      <c r="V25" s="33">
        <f>U25*B5/C5</f>
        <v>37</v>
      </c>
      <c r="W25" s="34">
        <f>(U25*B5/1000)</f>
        <v>0.37</v>
      </c>
      <c r="X25" s="33"/>
      <c r="Y25" s="33"/>
      <c r="Z25" s="34"/>
      <c r="AA25" s="33"/>
      <c r="AB25" s="33"/>
      <c r="AC25" s="34"/>
      <c r="AD25" s="5" t="s">
        <v>85</v>
      </c>
      <c r="AE25" s="11" t="s">
        <v>18</v>
      </c>
      <c r="AF25" s="12"/>
      <c r="AG25" s="33"/>
      <c r="AH25" s="34"/>
      <c r="AI25" s="33"/>
      <c r="AJ25" s="33"/>
      <c r="AK25" s="34"/>
      <c r="AL25" s="33"/>
      <c r="AM25" s="33"/>
      <c r="AN25" s="34"/>
      <c r="AO25" s="33"/>
      <c r="AP25" s="33"/>
      <c r="AQ25" s="34"/>
      <c r="AR25" s="33"/>
      <c r="AS25" s="33"/>
      <c r="AT25" s="34"/>
      <c r="AU25" s="17">
        <f t="shared" si="0"/>
        <v>0.37</v>
      </c>
      <c r="AW25" s="2">
        <f t="shared" si="1"/>
        <v>37</v>
      </c>
      <c r="AX25" s="42">
        <f t="shared" si="2"/>
        <v>37</v>
      </c>
    </row>
    <row r="26" spans="1:50" x14ac:dyDescent="0.25">
      <c r="A26" s="5" t="s">
        <v>31</v>
      </c>
      <c r="B26" s="11" t="s">
        <v>18</v>
      </c>
      <c r="C26" s="33"/>
      <c r="D26" s="33"/>
      <c r="E26" s="34"/>
      <c r="F26" s="33"/>
      <c r="G26" s="33"/>
      <c r="H26" s="34"/>
      <c r="I26" s="33"/>
      <c r="J26" s="33"/>
      <c r="K26" s="34"/>
      <c r="L26" s="33"/>
      <c r="M26" s="33"/>
      <c r="N26" s="34"/>
      <c r="O26" s="33"/>
      <c r="P26" s="33"/>
      <c r="Q26" s="34"/>
      <c r="R26" s="33"/>
      <c r="S26" s="33"/>
      <c r="T26" s="34"/>
      <c r="U26" s="33">
        <v>1.6</v>
      </c>
      <c r="V26" s="33">
        <f>U26*B5/C5</f>
        <v>1.6</v>
      </c>
      <c r="W26" s="34">
        <f>(U26*B5/1000)</f>
        <v>1.6E-2</v>
      </c>
      <c r="X26" s="33">
        <v>7.2</v>
      </c>
      <c r="Y26" s="33">
        <f>X26*B5/C5</f>
        <v>7.2</v>
      </c>
      <c r="Z26" s="34">
        <f>(X26*B5/1000)</f>
        <v>7.1999999999999995E-2</v>
      </c>
      <c r="AA26" s="33"/>
      <c r="AB26" s="33"/>
      <c r="AC26" s="34"/>
      <c r="AD26" s="5" t="s">
        <v>31</v>
      </c>
      <c r="AE26" s="11" t="s">
        <v>18</v>
      </c>
      <c r="AF26" s="12"/>
      <c r="AG26" s="33"/>
      <c r="AH26" s="34"/>
      <c r="AI26" s="33"/>
      <c r="AJ26" s="33"/>
      <c r="AK26" s="34"/>
      <c r="AL26" s="33"/>
      <c r="AM26" s="33"/>
      <c r="AN26" s="34"/>
      <c r="AO26" s="33"/>
      <c r="AP26" s="33"/>
      <c r="AQ26" s="34"/>
      <c r="AR26" s="33"/>
      <c r="AS26" s="33"/>
      <c r="AT26" s="34"/>
      <c r="AU26" s="17">
        <f t="shared" si="0"/>
        <v>8.7999999999999995E-2</v>
      </c>
      <c r="AW26" s="2">
        <f t="shared" si="1"/>
        <v>8.8000000000000007</v>
      </c>
      <c r="AX26" s="42">
        <f t="shared" si="2"/>
        <v>8.8000000000000007</v>
      </c>
    </row>
    <row r="27" spans="1:50" x14ac:dyDescent="0.25">
      <c r="A27" s="5" t="s">
        <v>34</v>
      </c>
      <c r="B27" s="11" t="s">
        <v>18</v>
      </c>
      <c r="C27" s="33"/>
      <c r="D27" s="33"/>
      <c r="E27" s="34"/>
      <c r="F27" s="33"/>
      <c r="G27" s="33"/>
      <c r="H27" s="34"/>
      <c r="I27" s="33"/>
      <c r="J27" s="33"/>
      <c r="K27" s="34"/>
      <c r="L27" s="33"/>
      <c r="M27" s="33"/>
      <c r="N27" s="34"/>
      <c r="O27" s="33"/>
      <c r="P27" s="33"/>
      <c r="Q27" s="34"/>
      <c r="R27" s="33"/>
      <c r="S27" s="33"/>
      <c r="T27" s="34"/>
      <c r="U27" s="33">
        <v>6.4</v>
      </c>
      <c r="V27" s="33">
        <f>U27*B5/C5</f>
        <v>6.4</v>
      </c>
      <c r="W27" s="34">
        <f>(U27*B5/1000)</f>
        <v>6.4000000000000001E-2</v>
      </c>
      <c r="X27" s="33"/>
      <c r="Y27" s="33"/>
      <c r="Z27" s="34"/>
      <c r="AA27" s="33"/>
      <c r="AB27" s="33"/>
      <c r="AC27" s="34"/>
      <c r="AD27" s="5" t="s">
        <v>34</v>
      </c>
      <c r="AE27" s="11" t="s">
        <v>18</v>
      </c>
      <c r="AF27" s="12"/>
      <c r="AG27" s="33"/>
      <c r="AH27" s="34"/>
      <c r="AI27" s="33">
        <v>4.2</v>
      </c>
      <c r="AJ27" s="33">
        <f>AI27*B5/C5</f>
        <v>4.2</v>
      </c>
      <c r="AK27" s="34">
        <f>(AI27*B5/1000)</f>
        <v>4.2000000000000003E-2</v>
      </c>
      <c r="AL27" s="33"/>
      <c r="AM27" s="33"/>
      <c r="AN27" s="34"/>
      <c r="AO27" s="33"/>
      <c r="AP27" s="33"/>
      <c r="AQ27" s="34"/>
      <c r="AR27" s="33"/>
      <c r="AS27" s="33"/>
      <c r="AT27" s="34"/>
      <c r="AU27" s="17">
        <f t="shared" si="0"/>
        <v>0.10600000000000001</v>
      </c>
      <c r="AW27" s="2">
        <f t="shared" si="1"/>
        <v>10.600000000000001</v>
      </c>
      <c r="AX27" s="42">
        <f t="shared" si="2"/>
        <v>10.600000000000001</v>
      </c>
    </row>
    <row r="28" spans="1:50" x14ac:dyDescent="0.25">
      <c r="A28" s="5" t="s">
        <v>260</v>
      </c>
      <c r="B28" s="11" t="s">
        <v>18</v>
      </c>
      <c r="C28" s="33"/>
      <c r="D28" s="33"/>
      <c r="E28" s="34"/>
      <c r="F28" s="33"/>
      <c r="G28" s="33"/>
      <c r="H28" s="34"/>
      <c r="I28" s="33"/>
      <c r="J28" s="33"/>
      <c r="K28" s="34"/>
      <c r="L28" s="33"/>
      <c r="M28" s="33"/>
      <c r="N28" s="34"/>
      <c r="O28" s="33"/>
      <c r="P28" s="33"/>
      <c r="Q28" s="34"/>
      <c r="R28" s="33"/>
      <c r="S28" s="33"/>
      <c r="T28" s="34"/>
      <c r="U28" s="33"/>
      <c r="V28" s="33"/>
      <c r="W28" s="34"/>
      <c r="X28" s="33">
        <v>46.3</v>
      </c>
      <c r="Y28" s="33">
        <f>X28*B5/C5</f>
        <v>46.3</v>
      </c>
      <c r="Z28" s="34">
        <f>(X28*B5/1000)</f>
        <v>0.46300000000000002</v>
      </c>
      <c r="AA28" s="33"/>
      <c r="AB28" s="33"/>
      <c r="AC28" s="34"/>
      <c r="AD28" s="5" t="s">
        <v>260</v>
      </c>
      <c r="AE28" s="11" t="s">
        <v>18</v>
      </c>
      <c r="AF28" s="12"/>
      <c r="AG28" s="33"/>
      <c r="AH28" s="34"/>
      <c r="AI28" s="33"/>
      <c r="AJ28" s="33"/>
      <c r="AK28" s="34"/>
      <c r="AL28" s="33"/>
      <c r="AM28" s="33"/>
      <c r="AN28" s="34"/>
      <c r="AO28" s="33"/>
      <c r="AP28" s="33"/>
      <c r="AQ28" s="34"/>
      <c r="AR28" s="33"/>
      <c r="AS28" s="33"/>
      <c r="AT28" s="34"/>
      <c r="AU28" s="17">
        <f t="shared" si="0"/>
        <v>0.46300000000000002</v>
      </c>
      <c r="AW28" s="2">
        <f t="shared" si="1"/>
        <v>46.3</v>
      </c>
      <c r="AX28" s="42">
        <f t="shared" si="2"/>
        <v>46.3</v>
      </c>
    </row>
    <row r="29" spans="1:50" x14ac:dyDescent="0.25">
      <c r="A29" s="5" t="s">
        <v>270</v>
      </c>
      <c r="B29" s="11" t="s">
        <v>18</v>
      </c>
      <c r="C29" s="33"/>
      <c r="D29" s="33"/>
      <c r="E29" s="34"/>
      <c r="F29" s="33"/>
      <c r="G29" s="33"/>
      <c r="H29" s="34"/>
      <c r="I29" s="33"/>
      <c r="J29" s="33"/>
      <c r="K29" s="34"/>
      <c r="L29" s="33"/>
      <c r="M29" s="33"/>
      <c r="N29" s="34"/>
      <c r="O29" s="33"/>
      <c r="P29" s="33"/>
      <c r="Q29" s="34"/>
      <c r="R29" s="33"/>
      <c r="S29" s="33"/>
      <c r="T29" s="34"/>
      <c r="U29" s="33"/>
      <c r="V29" s="33"/>
      <c r="W29" s="34"/>
      <c r="X29" s="33">
        <v>102</v>
      </c>
      <c r="Y29" s="33">
        <f>X29*B5/C5</f>
        <v>102</v>
      </c>
      <c r="Z29" s="34">
        <f>(X29*B5/1000)</f>
        <v>1.02</v>
      </c>
      <c r="AA29" s="33"/>
      <c r="AB29" s="33"/>
      <c r="AC29" s="34"/>
      <c r="AD29" s="5" t="s">
        <v>270</v>
      </c>
      <c r="AE29" s="11" t="s">
        <v>18</v>
      </c>
      <c r="AF29" s="12"/>
      <c r="AG29" s="33"/>
      <c r="AH29" s="34"/>
      <c r="AI29" s="33"/>
      <c r="AJ29" s="33"/>
      <c r="AK29" s="34"/>
      <c r="AL29" s="33"/>
      <c r="AM29" s="33"/>
      <c r="AN29" s="34"/>
      <c r="AO29" s="33"/>
      <c r="AP29" s="33"/>
      <c r="AQ29" s="34"/>
      <c r="AR29" s="33"/>
      <c r="AS29" s="33"/>
      <c r="AT29" s="34"/>
      <c r="AU29" s="17">
        <f t="shared" si="0"/>
        <v>1.02</v>
      </c>
      <c r="AW29" s="2">
        <f t="shared" si="1"/>
        <v>102</v>
      </c>
      <c r="AX29" s="42">
        <f t="shared" si="2"/>
        <v>102</v>
      </c>
    </row>
    <row r="30" spans="1:50" x14ac:dyDescent="0.25">
      <c r="A30" s="5" t="s">
        <v>86</v>
      </c>
      <c r="B30" s="11" t="s">
        <v>18</v>
      </c>
      <c r="C30" s="33"/>
      <c r="D30" s="33"/>
      <c r="E30" s="34"/>
      <c r="F30" s="33"/>
      <c r="G30" s="33"/>
      <c r="H30" s="34"/>
      <c r="I30" s="33"/>
      <c r="J30" s="33"/>
      <c r="K30" s="34"/>
      <c r="L30" s="33"/>
      <c r="M30" s="33"/>
      <c r="N30" s="34"/>
      <c r="O30" s="33"/>
      <c r="P30" s="33"/>
      <c r="Q30" s="34"/>
      <c r="R30" s="33"/>
      <c r="S30" s="33"/>
      <c r="T30" s="34"/>
      <c r="U30" s="33"/>
      <c r="V30" s="33"/>
      <c r="W30" s="34"/>
      <c r="X30" s="33">
        <v>1.9</v>
      </c>
      <c r="Y30" s="33">
        <f>X30*B5/C5</f>
        <v>1.9</v>
      </c>
      <c r="Z30" s="34">
        <f>(X30*B5/1000)</f>
        <v>1.9E-2</v>
      </c>
      <c r="AA30" s="33"/>
      <c r="AB30" s="33"/>
      <c r="AC30" s="34"/>
      <c r="AD30" s="5" t="s">
        <v>86</v>
      </c>
      <c r="AE30" s="11" t="s">
        <v>18</v>
      </c>
      <c r="AF30" s="12"/>
      <c r="AG30" s="33"/>
      <c r="AH30" s="34"/>
      <c r="AI30" s="33"/>
      <c r="AJ30" s="33"/>
      <c r="AK30" s="34"/>
      <c r="AL30" s="33"/>
      <c r="AM30" s="33"/>
      <c r="AN30" s="34"/>
      <c r="AO30" s="33"/>
      <c r="AP30" s="33"/>
      <c r="AQ30" s="34"/>
      <c r="AR30" s="33"/>
      <c r="AS30" s="33"/>
      <c r="AT30" s="34"/>
      <c r="AU30" s="17">
        <f t="shared" si="0"/>
        <v>1.9E-2</v>
      </c>
      <c r="AW30" s="2">
        <f t="shared" si="1"/>
        <v>1.9</v>
      </c>
      <c r="AX30" s="42">
        <f t="shared" si="2"/>
        <v>1.9</v>
      </c>
    </row>
    <row r="31" spans="1:50" x14ac:dyDescent="0.25">
      <c r="A31" s="5" t="s">
        <v>199</v>
      </c>
      <c r="B31" s="11" t="s">
        <v>18</v>
      </c>
      <c r="C31" s="33"/>
      <c r="D31" s="33"/>
      <c r="E31" s="34"/>
      <c r="F31" s="33"/>
      <c r="G31" s="33"/>
      <c r="H31" s="34"/>
      <c r="I31" s="33"/>
      <c r="J31" s="33"/>
      <c r="K31" s="34"/>
      <c r="L31" s="33"/>
      <c r="M31" s="33"/>
      <c r="N31" s="34"/>
      <c r="O31" s="33"/>
      <c r="P31" s="33"/>
      <c r="Q31" s="34"/>
      <c r="R31" s="33"/>
      <c r="S31" s="33"/>
      <c r="T31" s="34"/>
      <c r="U31" s="33"/>
      <c r="V31" s="33"/>
      <c r="W31" s="34"/>
      <c r="X31" s="33"/>
      <c r="Y31" s="33"/>
      <c r="Z31" s="34"/>
      <c r="AA31" s="33">
        <v>34</v>
      </c>
      <c r="AB31" s="33">
        <f>AA31*B5/C5</f>
        <v>34</v>
      </c>
      <c r="AC31" s="34">
        <f>(AA31*B5/1000)</f>
        <v>0.34</v>
      </c>
      <c r="AD31" s="5" t="s">
        <v>199</v>
      </c>
      <c r="AE31" s="11" t="s">
        <v>18</v>
      </c>
      <c r="AF31" s="12"/>
      <c r="AG31" s="33"/>
      <c r="AH31" s="34"/>
      <c r="AI31" s="33"/>
      <c r="AJ31" s="33"/>
      <c r="AK31" s="34"/>
      <c r="AL31" s="33"/>
      <c r="AM31" s="33"/>
      <c r="AN31" s="34"/>
      <c r="AO31" s="33"/>
      <c r="AP31" s="33"/>
      <c r="AQ31" s="34"/>
      <c r="AR31" s="33"/>
      <c r="AS31" s="33"/>
      <c r="AT31" s="34"/>
      <c r="AU31" s="17">
        <f t="shared" si="0"/>
        <v>0.34</v>
      </c>
      <c r="AW31" s="2">
        <f t="shared" si="1"/>
        <v>34</v>
      </c>
      <c r="AX31" s="42">
        <f t="shared" si="2"/>
        <v>34</v>
      </c>
    </row>
    <row r="32" spans="1:50" x14ac:dyDescent="0.25">
      <c r="A32" s="5" t="s">
        <v>74</v>
      </c>
      <c r="B32" s="11" t="s">
        <v>18</v>
      </c>
      <c r="C32" s="33"/>
      <c r="D32" s="33"/>
      <c r="E32" s="34"/>
      <c r="F32" s="33"/>
      <c r="G32" s="33"/>
      <c r="H32" s="34"/>
      <c r="I32" s="33"/>
      <c r="J32" s="33"/>
      <c r="K32" s="34"/>
      <c r="L32" s="33"/>
      <c r="M32" s="33"/>
      <c r="N32" s="34"/>
      <c r="O32" s="33"/>
      <c r="P32" s="33"/>
      <c r="Q32" s="34"/>
      <c r="R32" s="33"/>
      <c r="S32" s="33"/>
      <c r="T32" s="34"/>
      <c r="U32" s="33"/>
      <c r="V32" s="33"/>
      <c r="W32" s="34"/>
      <c r="X32" s="33"/>
      <c r="Y32" s="33"/>
      <c r="Z32" s="34"/>
      <c r="AA32" s="33">
        <v>4</v>
      </c>
      <c r="AB32" s="33">
        <f>AA32*B5/C5</f>
        <v>4</v>
      </c>
      <c r="AC32" s="34">
        <f>(AA32*B5/1000)</f>
        <v>0.04</v>
      </c>
      <c r="AD32" s="5" t="s">
        <v>74</v>
      </c>
      <c r="AE32" s="11" t="s">
        <v>18</v>
      </c>
      <c r="AF32" s="12"/>
      <c r="AG32" s="33"/>
      <c r="AH32" s="34"/>
      <c r="AI32" s="33"/>
      <c r="AJ32" s="33"/>
      <c r="AK32" s="34"/>
      <c r="AL32" s="33"/>
      <c r="AM32" s="33"/>
      <c r="AN32" s="34"/>
      <c r="AO32" s="33"/>
      <c r="AP32" s="33"/>
      <c r="AQ32" s="34"/>
      <c r="AR32" s="33"/>
      <c r="AS32" s="33"/>
      <c r="AT32" s="34"/>
      <c r="AU32" s="17">
        <f t="shared" si="0"/>
        <v>0.04</v>
      </c>
      <c r="AW32" s="2">
        <f t="shared" si="1"/>
        <v>4</v>
      </c>
      <c r="AX32" s="42"/>
    </row>
    <row r="33" spans="1:50" x14ac:dyDescent="0.25">
      <c r="A33" s="5" t="s">
        <v>69</v>
      </c>
      <c r="B33" s="11" t="s">
        <v>18</v>
      </c>
      <c r="C33" s="33"/>
      <c r="D33" s="33"/>
      <c r="E33" s="34"/>
      <c r="F33" s="33"/>
      <c r="G33" s="33"/>
      <c r="H33" s="34"/>
      <c r="I33" s="33"/>
      <c r="J33" s="33"/>
      <c r="K33" s="34"/>
      <c r="L33" s="33"/>
      <c r="M33" s="33"/>
      <c r="N33" s="34"/>
      <c r="O33" s="33"/>
      <c r="P33" s="33"/>
      <c r="Q33" s="34"/>
      <c r="R33" s="33"/>
      <c r="S33" s="33"/>
      <c r="T33" s="34"/>
      <c r="U33" s="33"/>
      <c r="V33" s="33"/>
      <c r="W33" s="34"/>
      <c r="X33" s="33"/>
      <c r="Y33" s="33"/>
      <c r="Z33" s="34"/>
      <c r="AA33" s="33"/>
      <c r="AB33" s="33"/>
      <c r="AC33" s="34"/>
      <c r="AD33" s="5" t="s">
        <v>69</v>
      </c>
      <c r="AE33" s="11" t="s">
        <v>18</v>
      </c>
      <c r="AF33" s="12"/>
      <c r="AG33" s="33"/>
      <c r="AH33" s="34"/>
      <c r="AI33" s="35">
        <v>112.5</v>
      </c>
      <c r="AJ33" s="33">
        <f>AI33*B5/C5</f>
        <v>112.5</v>
      </c>
      <c r="AK33" s="34">
        <f>(AI33*B5/1000)/0.2</f>
        <v>5.625</v>
      </c>
      <c r="AL33" s="33"/>
      <c r="AM33" s="33"/>
      <c r="AN33" s="34"/>
      <c r="AO33" s="33"/>
      <c r="AP33" s="33"/>
      <c r="AQ33" s="34"/>
      <c r="AR33" s="33"/>
      <c r="AS33" s="33"/>
      <c r="AT33" s="34"/>
      <c r="AU33" s="17">
        <f t="shared" si="0"/>
        <v>5.625</v>
      </c>
      <c r="AV33" t="s">
        <v>172</v>
      </c>
      <c r="AW33" s="2">
        <f t="shared" si="1"/>
        <v>112.5</v>
      </c>
      <c r="AX33" s="42">
        <f t="shared" si="2"/>
        <v>112.5</v>
      </c>
    </row>
    <row r="34" spans="1:50" x14ac:dyDescent="0.25">
      <c r="A34" s="5" t="s">
        <v>256</v>
      </c>
      <c r="B34" s="11" t="s">
        <v>18</v>
      </c>
      <c r="C34" s="33"/>
      <c r="D34" s="33"/>
      <c r="E34" s="34"/>
      <c r="F34" s="33"/>
      <c r="G34" s="33"/>
      <c r="H34" s="34"/>
      <c r="I34" s="33"/>
      <c r="J34" s="33"/>
      <c r="K34" s="34"/>
      <c r="L34" s="33"/>
      <c r="M34" s="33"/>
      <c r="N34" s="34"/>
      <c r="O34" s="33"/>
      <c r="P34" s="33"/>
      <c r="Q34" s="34"/>
      <c r="R34" s="33"/>
      <c r="S34" s="33"/>
      <c r="T34" s="34"/>
      <c r="U34" s="33"/>
      <c r="V34" s="33"/>
      <c r="W34" s="34"/>
      <c r="X34" s="33"/>
      <c r="Y34" s="33"/>
      <c r="Z34" s="34"/>
      <c r="AA34" s="33"/>
      <c r="AB34" s="33"/>
      <c r="AC34" s="34"/>
      <c r="AD34" s="5" t="s">
        <v>256</v>
      </c>
      <c r="AE34" s="11" t="s">
        <v>18</v>
      </c>
      <c r="AF34" s="12"/>
      <c r="AG34" s="33"/>
      <c r="AH34" s="34"/>
      <c r="AI34" s="33">
        <v>21</v>
      </c>
      <c r="AJ34" s="33">
        <f>AI34*B5/C5</f>
        <v>21</v>
      </c>
      <c r="AK34" s="34">
        <f>(AI34*B5/1000)</f>
        <v>0.21</v>
      </c>
      <c r="AL34" s="33"/>
      <c r="AM34" s="33"/>
      <c r="AN34" s="34"/>
      <c r="AO34" s="33"/>
      <c r="AP34" s="33"/>
      <c r="AQ34" s="34"/>
      <c r="AR34" s="33"/>
      <c r="AS34" s="33"/>
      <c r="AT34" s="34"/>
      <c r="AU34" s="17">
        <f t="shared" si="0"/>
        <v>0.21</v>
      </c>
      <c r="AW34" s="2">
        <f t="shared" si="1"/>
        <v>21</v>
      </c>
      <c r="AX34" s="42">
        <f t="shared" si="2"/>
        <v>21</v>
      </c>
    </row>
    <row r="35" spans="1:50" x14ac:dyDescent="0.25">
      <c r="A35" s="5" t="s">
        <v>247</v>
      </c>
      <c r="B35" s="11" t="s">
        <v>39</v>
      </c>
      <c r="C35" s="33"/>
      <c r="D35" s="33"/>
      <c r="E35" s="34"/>
      <c r="F35" s="33"/>
      <c r="G35" s="33"/>
      <c r="H35" s="34"/>
      <c r="I35" s="33"/>
      <c r="J35" s="33"/>
      <c r="K35" s="34"/>
      <c r="L35" s="33"/>
      <c r="M35" s="33"/>
      <c r="N35" s="34"/>
      <c r="O35" s="33"/>
      <c r="P35" s="33"/>
      <c r="Q35" s="34"/>
      <c r="R35" s="33"/>
      <c r="S35" s="33"/>
      <c r="T35" s="34"/>
      <c r="U35" s="33"/>
      <c r="V35" s="33"/>
      <c r="W35" s="34"/>
      <c r="X35" s="33"/>
      <c r="Y35" s="33"/>
      <c r="Z35" s="34"/>
      <c r="AA35" s="33"/>
      <c r="AB35" s="33"/>
      <c r="AC35" s="34"/>
      <c r="AD35" s="5" t="s">
        <v>247</v>
      </c>
      <c r="AE35" s="11" t="s">
        <v>39</v>
      </c>
      <c r="AF35" s="12"/>
      <c r="AG35" s="33"/>
      <c r="AH35" s="34"/>
      <c r="AI35" s="33"/>
      <c r="AJ35" s="33"/>
      <c r="AK35" s="34"/>
      <c r="AL35" s="33">
        <v>25</v>
      </c>
      <c r="AM35" s="33">
        <f>AL35*B5/C5</f>
        <v>25</v>
      </c>
      <c r="AN35" s="34">
        <f>(AL35*B5/1000)/0.38</f>
        <v>0.65789473684210531</v>
      </c>
      <c r="AO35" s="33"/>
      <c r="AP35" s="33"/>
      <c r="AQ35" s="34"/>
      <c r="AR35" s="33"/>
      <c r="AS35" s="33"/>
      <c r="AT35" s="34"/>
      <c r="AU35" s="17">
        <f t="shared" si="0"/>
        <v>0.65789473684210531</v>
      </c>
      <c r="AV35" t="s">
        <v>89</v>
      </c>
      <c r="AW35" s="2">
        <f t="shared" si="1"/>
        <v>25</v>
      </c>
      <c r="AX35" s="42">
        <f t="shared" si="2"/>
        <v>25</v>
      </c>
    </row>
    <row r="36" spans="1:50" ht="12.75" customHeight="1" x14ac:dyDescent="0.25">
      <c r="A36" s="5" t="s">
        <v>36</v>
      </c>
      <c r="B36" s="11" t="s">
        <v>18</v>
      </c>
      <c r="C36" s="33"/>
      <c r="D36" s="33"/>
      <c r="E36" s="34"/>
      <c r="F36" s="33"/>
      <c r="G36" s="33"/>
      <c r="H36" s="34"/>
      <c r="I36" s="33"/>
      <c r="J36" s="33"/>
      <c r="K36" s="34"/>
      <c r="L36" s="33"/>
      <c r="M36" s="33"/>
      <c r="N36" s="34"/>
      <c r="O36" s="33"/>
      <c r="P36" s="33"/>
      <c r="Q36" s="34"/>
      <c r="R36" s="33"/>
      <c r="S36" s="33"/>
      <c r="T36" s="34"/>
      <c r="U36" s="33"/>
      <c r="V36" s="33"/>
      <c r="W36" s="34"/>
      <c r="X36" s="33"/>
      <c r="Y36" s="33"/>
      <c r="Z36" s="34"/>
      <c r="AA36" s="33"/>
      <c r="AB36" s="33"/>
      <c r="AC36" s="34"/>
      <c r="AD36" s="5" t="s">
        <v>36</v>
      </c>
      <c r="AE36" s="11" t="s">
        <v>18</v>
      </c>
      <c r="AF36" s="12"/>
      <c r="AG36" s="33"/>
      <c r="AH36" s="34"/>
      <c r="AI36" s="33"/>
      <c r="AJ36" s="33"/>
      <c r="AK36" s="34"/>
      <c r="AL36" s="33"/>
      <c r="AM36" s="33"/>
      <c r="AN36" s="34"/>
      <c r="AO36" s="33">
        <v>0.45</v>
      </c>
      <c r="AP36" s="33">
        <f>AO36*B5/C5</f>
        <v>0.45</v>
      </c>
      <c r="AQ36" s="34">
        <f>(AO36*B5/1000)</f>
        <v>4.4999999999999997E-3</v>
      </c>
      <c r="AR36" s="33"/>
      <c r="AS36" s="33"/>
      <c r="AT36" s="34"/>
      <c r="AU36" s="17">
        <f t="shared" si="0"/>
        <v>4.4999999999999997E-3</v>
      </c>
      <c r="AW36" s="2">
        <f t="shared" si="1"/>
        <v>0.45</v>
      </c>
      <c r="AX36" s="42">
        <f t="shared" si="2"/>
        <v>0.45</v>
      </c>
    </row>
    <row r="37" spans="1:50" ht="12.75" customHeight="1" x14ac:dyDescent="0.25">
      <c r="A37" s="5" t="s">
        <v>77</v>
      </c>
      <c r="B37" s="11" t="s">
        <v>18</v>
      </c>
      <c r="C37" s="33"/>
      <c r="D37" s="33"/>
      <c r="E37" s="34"/>
      <c r="F37" s="33"/>
      <c r="G37" s="33"/>
      <c r="H37" s="34"/>
      <c r="I37" s="33"/>
      <c r="J37" s="33"/>
      <c r="K37" s="34"/>
      <c r="L37" s="33"/>
      <c r="M37" s="33"/>
      <c r="N37" s="34"/>
      <c r="O37" s="33"/>
      <c r="P37" s="33"/>
      <c r="Q37" s="34"/>
      <c r="R37" s="33"/>
      <c r="S37" s="33"/>
      <c r="T37" s="34"/>
      <c r="U37" s="33"/>
      <c r="V37" s="33"/>
      <c r="W37" s="34"/>
      <c r="X37" s="33"/>
      <c r="Y37" s="33"/>
      <c r="Z37" s="34"/>
      <c r="AA37" s="33"/>
      <c r="AB37" s="33"/>
      <c r="AC37" s="34"/>
      <c r="AD37" s="5" t="s">
        <v>77</v>
      </c>
      <c r="AE37" s="11" t="s">
        <v>18</v>
      </c>
      <c r="AF37" s="12"/>
      <c r="AG37" s="33"/>
      <c r="AH37" s="34"/>
      <c r="AI37" s="33"/>
      <c r="AJ37" s="33"/>
      <c r="AK37" s="34"/>
      <c r="AL37" s="33"/>
      <c r="AM37" s="33"/>
      <c r="AN37" s="34"/>
      <c r="AO37" s="33"/>
      <c r="AP37" s="33"/>
      <c r="AQ37" s="34"/>
      <c r="AR37" s="33">
        <v>5</v>
      </c>
      <c r="AS37" s="33">
        <f>AR37*B5/C5</f>
        <v>5</v>
      </c>
      <c r="AT37" s="34">
        <f>(AR37*B5/1000)</f>
        <v>0.05</v>
      </c>
      <c r="AU37" s="17">
        <f t="shared" si="0"/>
        <v>0.05</v>
      </c>
      <c r="AW37" s="2">
        <f t="shared" si="1"/>
        <v>5</v>
      </c>
      <c r="AX37" s="42">
        <f t="shared" si="2"/>
        <v>5</v>
      </c>
    </row>
  </sheetData>
  <mergeCells count="40">
    <mergeCell ref="AI8:AK8"/>
    <mergeCell ref="R8:T8"/>
    <mergeCell ref="U8:W8"/>
    <mergeCell ref="X8:Z8"/>
    <mergeCell ref="AA8:AC8"/>
    <mergeCell ref="AF8:AH8"/>
    <mergeCell ref="C8:E8"/>
    <mergeCell ref="F8:H8"/>
    <mergeCell ref="I8:K8"/>
    <mergeCell ref="L8:N8"/>
    <mergeCell ref="O8:Q8"/>
    <mergeCell ref="AL7:AN7"/>
    <mergeCell ref="AO7:AQ7"/>
    <mergeCell ref="AR7:AT7"/>
    <mergeCell ref="AU7:AU8"/>
    <mergeCell ref="AO8:AQ8"/>
    <mergeCell ref="AR8:AT8"/>
    <mergeCell ref="AL8:AN8"/>
    <mergeCell ref="AI7:AK7"/>
    <mergeCell ref="A4:A5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F7:AH7"/>
    <mergeCell ref="AF2:AI2"/>
    <mergeCell ref="AJ2:AL2"/>
    <mergeCell ref="AM2:AO2"/>
    <mergeCell ref="AQ2:AS2"/>
    <mergeCell ref="AT2:AU2"/>
    <mergeCell ref="AF3:AI3"/>
    <mergeCell ref="AJ3:AL3"/>
    <mergeCell ref="AM3:AO3"/>
    <mergeCell ref="AQ3:AS3"/>
    <mergeCell ref="AT3:AU3"/>
  </mergeCells>
  <pageMargins left="0" right="0" top="0" bottom="0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/>
  <dimension ref="A1:AZ37"/>
  <sheetViews>
    <sheetView zoomScaleNormal="100" workbookViewId="0">
      <pane xSplit="5" ySplit="8" topLeftCell="AA21" activePane="bottomRight" state="frozen"/>
      <selection pane="topRight" activeCell="F1" sqref="F1"/>
      <selection pane="bottomLeft" activeCell="A9" sqref="A9"/>
      <selection pane="bottomRight" activeCell="B6" sqref="B6"/>
    </sheetView>
  </sheetViews>
  <sheetFormatPr defaultRowHeight="15" x14ac:dyDescent="0.25"/>
  <cols>
    <col min="1" max="1" width="17.42578125" customWidth="1"/>
    <col min="2" max="2" width="4.7109375" customWidth="1"/>
    <col min="3" max="3" width="5.140625" customWidth="1"/>
    <col min="4" max="4" width="4.7109375" customWidth="1"/>
    <col min="5" max="5" width="4.7109375" style="2" customWidth="1"/>
    <col min="6" max="7" width="4.7109375" customWidth="1"/>
    <col min="8" max="8" width="4.7109375" style="2" customWidth="1"/>
    <col min="9" max="10" width="4.7109375" customWidth="1"/>
    <col min="11" max="11" width="4.7109375" style="2" customWidth="1"/>
    <col min="12" max="13" width="4.7109375" customWidth="1"/>
    <col min="14" max="14" width="4.7109375" style="2" customWidth="1"/>
    <col min="15" max="16" width="4.7109375" customWidth="1"/>
    <col min="17" max="17" width="4.7109375" style="2" customWidth="1"/>
    <col min="18" max="19" width="4.7109375" customWidth="1"/>
    <col min="20" max="20" width="4.7109375" style="2" customWidth="1"/>
    <col min="21" max="22" width="4.7109375" customWidth="1"/>
    <col min="23" max="23" width="4.7109375" style="2" customWidth="1"/>
    <col min="24" max="25" width="4.7109375" customWidth="1"/>
    <col min="26" max="26" width="4.7109375" style="2" customWidth="1"/>
    <col min="27" max="28" width="4.7109375" customWidth="1"/>
    <col min="29" max="29" width="4.7109375" style="2" customWidth="1"/>
    <col min="30" max="30" width="16.42578125" style="29" customWidth="1"/>
    <col min="31" max="31" width="5" style="29" customWidth="1"/>
    <col min="32" max="33" width="4.7109375" customWidth="1"/>
    <col min="34" max="34" width="4.7109375" style="2" customWidth="1"/>
    <col min="35" max="36" width="4.7109375" customWidth="1"/>
    <col min="37" max="37" width="4.7109375" style="2" customWidth="1"/>
    <col min="38" max="39" width="4.7109375" customWidth="1"/>
    <col min="40" max="40" width="4.7109375" style="2" customWidth="1"/>
    <col min="41" max="42" width="4.7109375" customWidth="1"/>
    <col min="43" max="43" width="4.85546875" style="2" customWidth="1"/>
    <col min="44" max="45" width="4.7109375" customWidth="1"/>
    <col min="46" max="46" width="4.7109375" style="2" customWidth="1"/>
    <col min="47" max="48" width="4.7109375" customWidth="1"/>
    <col min="49" max="49" width="4.7109375" style="2" customWidth="1"/>
    <col min="50" max="50" width="9.140625" style="2"/>
    <col min="52" max="52" width="9.140625" style="2"/>
  </cols>
  <sheetData>
    <row r="1" spans="1:52" ht="18.75" x14ac:dyDescent="0.3">
      <c r="A1" t="s">
        <v>150</v>
      </c>
      <c r="J1" s="1" t="s">
        <v>0</v>
      </c>
      <c r="K1" s="1"/>
      <c r="L1" s="1"/>
      <c r="M1" s="1"/>
    </row>
    <row r="2" spans="1:52" ht="18.75" x14ac:dyDescent="0.3">
      <c r="F2" t="s">
        <v>1</v>
      </c>
      <c r="J2" s="1"/>
      <c r="K2" s="1"/>
      <c r="L2" s="3"/>
      <c r="M2" s="3"/>
      <c r="N2" s="14"/>
      <c r="O2" t="s">
        <v>2</v>
      </c>
      <c r="AF2" s="67" t="s">
        <v>56</v>
      </c>
      <c r="AG2" s="67"/>
      <c r="AH2" s="67"/>
      <c r="AI2" s="67"/>
      <c r="AJ2" s="69"/>
      <c r="AK2" s="69"/>
      <c r="AL2" s="69"/>
      <c r="AM2" s="67" t="s">
        <v>57</v>
      </c>
      <c r="AN2" s="67"/>
      <c r="AO2" s="67"/>
      <c r="AQ2" s="67" t="s">
        <v>58</v>
      </c>
      <c r="AR2" s="67"/>
      <c r="AS2" s="67"/>
      <c r="AT2" s="67"/>
      <c r="AU2" s="67"/>
      <c r="AV2" s="25" t="s">
        <v>245</v>
      </c>
      <c r="AW2" s="25"/>
    </row>
    <row r="3" spans="1:52" ht="18.75" x14ac:dyDescent="0.3">
      <c r="E3" s="2" t="s">
        <v>235</v>
      </c>
      <c r="J3" s="1"/>
      <c r="K3" s="1"/>
      <c r="L3" s="4"/>
      <c r="M3" s="4"/>
      <c r="N3" s="15"/>
      <c r="Q3" s="2" t="s">
        <v>236</v>
      </c>
      <c r="AF3" s="67" t="s">
        <v>59</v>
      </c>
      <c r="AG3" s="67"/>
      <c r="AH3" s="67"/>
      <c r="AI3" s="67"/>
      <c r="AJ3" s="68"/>
      <c r="AK3" s="68"/>
      <c r="AL3" s="68"/>
      <c r="AM3" s="67" t="s">
        <v>222</v>
      </c>
      <c r="AN3" s="67"/>
      <c r="AO3" s="67"/>
      <c r="AQ3" s="67" t="s">
        <v>60</v>
      </c>
      <c r="AR3" s="67"/>
      <c r="AS3" s="67"/>
      <c r="AT3" s="68"/>
      <c r="AU3" s="68"/>
      <c r="AV3" s="25" t="s">
        <v>61</v>
      </c>
      <c r="AW3" s="25"/>
    </row>
    <row r="4" spans="1:52" x14ac:dyDescent="0.25">
      <c r="A4" s="66" t="s">
        <v>3</v>
      </c>
      <c r="B4" s="5" t="s">
        <v>4</v>
      </c>
      <c r="C4" s="5" t="s">
        <v>5</v>
      </c>
    </row>
    <row r="5" spans="1:52" x14ac:dyDescent="0.25">
      <c r="A5" s="66"/>
      <c r="B5" s="5">
        <v>10</v>
      </c>
      <c r="C5" s="37">
        <v>10</v>
      </c>
    </row>
    <row r="6" spans="1:52" x14ac:dyDescent="0.25">
      <c r="A6" s="6"/>
      <c r="B6" s="7"/>
      <c r="C6" s="86" t="s">
        <v>145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 t="s">
        <v>146</v>
      </c>
      <c r="P6" s="86"/>
      <c r="Q6" s="86"/>
      <c r="R6" s="86" t="s">
        <v>147</v>
      </c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F6" s="86" t="s">
        <v>147</v>
      </c>
      <c r="AG6" s="86"/>
      <c r="AH6" s="86"/>
      <c r="AI6" s="86"/>
      <c r="AJ6" s="86"/>
      <c r="AK6" s="86"/>
      <c r="AL6" s="86"/>
      <c r="AM6" s="86"/>
      <c r="AN6" s="86"/>
      <c r="AO6" s="86" t="s">
        <v>148</v>
      </c>
      <c r="AP6" s="86"/>
      <c r="AQ6" s="86"/>
      <c r="AR6" s="86"/>
      <c r="AS6" s="86"/>
      <c r="AT6" s="86"/>
      <c r="AU6" s="86"/>
      <c r="AV6" s="86"/>
      <c r="AW6" s="86"/>
    </row>
    <row r="7" spans="1:52" ht="46.5" customHeight="1" x14ac:dyDescent="0.25">
      <c r="A7" s="8" t="s">
        <v>6</v>
      </c>
      <c r="B7" s="9" t="s">
        <v>7</v>
      </c>
      <c r="C7" s="72" t="s">
        <v>207</v>
      </c>
      <c r="D7" s="72"/>
      <c r="E7" s="72"/>
      <c r="F7" s="73" t="s">
        <v>208</v>
      </c>
      <c r="G7" s="73"/>
      <c r="H7" s="73"/>
      <c r="I7" s="73" t="s">
        <v>209</v>
      </c>
      <c r="J7" s="73"/>
      <c r="K7" s="73"/>
      <c r="L7" s="73"/>
      <c r="M7" s="73"/>
      <c r="N7" s="73"/>
      <c r="O7" s="75" t="s">
        <v>48</v>
      </c>
      <c r="P7" s="75"/>
      <c r="Q7" s="75"/>
      <c r="R7" s="72" t="s">
        <v>210</v>
      </c>
      <c r="S7" s="72"/>
      <c r="T7" s="72"/>
      <c r="U7" s="75" t="s">
        <v>136</v>
      </c>
      <c r="V7" s="75"/>
      <c r="W7" s="75"/>
      <c r="X7" s="73" t="s">
        <v>79</v>
      </c>
      <c r="Y7" s="73"/>
      <c r="Z7" s="73"/>
      <c r="AA7" s="73" t="s">
        <v>137</v>
      </c>
      <c r="AB7" s="73"/>
      <c r="AC7" s="73"/>
      <c r="AD7" s="8" t="s">
        <v>6</v>
      </c>
      <c r="AE7" s="9" t="s">
        <v>7</v>
      </c>
      <c r="AF7" s="72" t="s">
        <v>211</v>
      </c>
      <c r="AG7" s="72"/>
      <c r="AH7" s="72"/>
      <c r="AI7" s="73" t="s">
        <v>212</v>
      </c>
      <c r="AJ7" s="73"/>
      <c r="AK7" s="73"/>
      <c r="AL7" s="73" t="s">
        <v>289</v>
      </c>
      <c r="AM7" s="73"/>
      <c r="AN7" s="73"/>
      <c r="AO7" s="73" t="s">
        <v>142</v>
      </c>
      <c r="AP7" s="73"/>
      <c r="AQ7" s="73"/>
      <c r="AR7" s="73" t="s">
        <v>14</v>
      </c>
      <c r="AS7" s="73"/>
      <c r="AT7" s="73"/>
      <c r="AU7" s="73" t="s">
        <v>84</v>
      </c>
      <c r="AV7" s="73"/>
      <c r="AW7" s="73"/>
      <c r="AX7" s="70" t="s">
        <v>16</v>
      </c>
    </row>
    <row r="8" spans="1:52" s="2" customFormat="1" x14ac:dyDescent="0.25">
      <c r="A8" s="10" t="s">
        <v>17</v>
      </c>
      <c r="B8" s="10"/>
      <c r="C8" s="71">
        <v>200</v>
      </c>
      <c r="D8" s="71"/>
      <c r="E8" s="71"/>
      <c r="F8" s="71">
        <v>200</v>
      </c>
      <c r="G8" s="71"/>
      <c r="H8" s="71"/>
      <c r="I8" s="71">
        <v>30</v>
      </c>
      <c r="J8" s="71"/>
      <c r="K8" s="71"/>
      <c r="L8" s="71"/>
      <c r="M8" s="71"/>
      <c r="N8" s="71"/>
      <c r="O8" s="71">
        <v>100</v>
      </c>
      <c r="P8" s="71"/>
      <c r="Q8" s="71"/>
      <c r="R8" s="71">
        <v>60</v>
      </c>
      <c r="S8" s="71"/>
      <c r="T8" s="71"/>
      <c r="U8" s="71">
        <v>200</v>
      </c>
      <c r="V8" s="71"/>
      <c r="W8" s="71"/>
      <c r="X8" s="71">
        <v>130</v>
      </c>
      <c r="Y8" s="71"/>
      <c r="Z8" s="71"/>
      <c r="AA8" s="71">
        <v>80</v>
      </c>
      <c r="AB8" s="71"/>
      <c r="AC8" s="71"/>
      <c r="AD8" s="10" t="s">
        <v>17</v>
      </c>
      <c r="AE8" s="10"/>
      <c r="AF8" s="71">
        <v>30</v>
      </c>
      <c r="AG8" s="71"/>
      <c r="AH8" s="71"/>
      <c r="AI8" s="71">
        <v>200</v>
      </c>
      <c r="AJ8" s="71"/>
      <c r="AK8" s="71"/>
      <c r="AL8" s="71">
        <v>38</v>
      </c>
      <c r="AM8" s="71"/>
      <c r="AN8" s="71"/>
      <c r="AO8" s="71">
        <v>70</v>
      </c>
      <c r="AP8" s="71"/>
      <c r="AQ8" s="71"/>
      <c r="AR8" s="71">
        <v>150</v>
      </c>
      <c r="AS8" s="71"/>
      <c r="AT8" s="71"/>
      <c r="AU8" s="71">
        <v>60</v>
      </c>
      <c r="AV8" s="71"/>
      <c r="AW8" s="71"/>
      <c r="AX8" s="70"/>
    </row>
    <row r="9" spans="1:52" x14ac:dyDescent="0.25">
      <c r="A9" s="5" t="s">
        <v>254</v>
      </c>
      <c r="B9" s="11" t="s">
        <v>39</v>
      </c>
      <c r="C9" s="33"/>
      <c r="D9" s="33"/>
      <c r="E9" s="34"/>
      <c r="F9" s="33"/>
      <c r="G9" s="33"/>
      <c r="H9" s="34"/>
      <c r="I9" s="33"/>
      <c r="J9" s="33"/>
      <c r="K9" s="34"/>
      <c r="L9" s="33"/>
      <c r="M9" s="33"/>
      <c r="N9" s="34"/>
      <c r="O9" s="33">
        <v>100</v>
      </c>
      <c r="P9" s="33">
        <f>O9*B5/C5</f>
        <v>100</v>
      </c>
      <c r="Q9" s="34">
        <f>(O9*B5/1000)/0.5</f>
        <v>2</v>
      </c>
      <c r="R9" s="33"/>
      <c r="S9" s="33"/>
      <c r="T9" s="34"/>
      <c r="U9" s="33"/>
      <c r="V9" s="33"/>
      <c r="W9" s="34"/>
      <c r="X9" s="33"/>
      <c r="Y9" s="33"/>
      <c r="Z9" s="34"/>
      <c r="AA9" s="33"/>
      <c r="AB9" s="33"/>
      <c r="AC9" s="34"/>
      <c r="AD9" s="5" t="s">
        <v>254</v>
      </c>
      <c r="AE9" s="11" t="s">
        <v>39</v>
      </c>
      <c r="AF9" s="33"/>
      <c r="AG9" s="33"/>
      <c r="AH9" s="34"/>
      <c r="AI9" s="33"/>
      <c r="AJ9" s="33"/>
      <c r="AK9" s="34"/>
      <c r="AL9" s="33"/>
      <c r="AM9" s="33"/>
      <c r="AN9" s="34"/>
      <c r="AO9" s="33"/>
      <c r="AP9" s="33"/>
      <c r="AQ9" s="34"/>
      <c r="AR9" s="33"/>
      <c r="AS9" s="33"/>
      <c r="AT9" s="34"/>
      <c r="AU9" s="33"/>
      <c r="AV9" s="33"/>
      <c r="AW9" s="34"/>
      <c r="AX9" s="36">
        <f t="shared" ref="AX9:AX37" si="0">E9+H9+K9+N9+Q9+T9+W9+Z9+AC9+AH9+AK9+AN9+AQ9+AT9+AW9</f>
        <v>2</v>
      </c>
      <c r="AY9" t="s">
        <v>300</v>
      </c>
      <c r="AZ9" s="47">
        <f t="shared" ref="AZ9:AZ37" si="1">C9+F9+I9+L9+O9+R9+U9+X9+AA9+AF9+AI9+AL9+AO9+AR9+AU9</f>
        <v>100</v>
      </c>
    </row>
    <row r="10" spans="1:52" x14ac:dyDescent="0.25">
      <c r="A10" s="5" t="s">
        <v>144</v>
      </c>
      <c r="B10" s="11" t="s">
        <v>18</v>
      </c>
      <c r="C10" s="33">
        <v>150</v>
      </c>
      <c r="D10" s="33">
        <f>C10*B5/C5</f>
        <v>150</v>
      </c>
      <c r="E10" s="34">
        <f>(C10*B5/1000)</f>
        <v>1.5</v>
      </c>
      <c r="F10" s="33">
        <v>106</v>
      </c>
      <c r="G10" s="33">
        <f>F10*B5/C5</f>
        <v>106</v>
      </c>
      <c r="H10" s="34">
        <f>(F10*B5/1000)</f>
        <v>1.06</v>
      </c>
      <c r="I10" s="33"/>
      <c r="J10" s="33"/>
      <c r="K10" s="34"/>
      <c r="L10" s="33"/>
      <c r="M10" s="33"/>
      <c r="N10" s="34"/>
      <c r="O10" s="33"/>
      <c r="P10" s="33"/>
      <c r="Q10" s="34"/>
      <c r="R10" s="33"/>
      <c r="S10" s="33"/>
      <c r="T10" s="34"/>
      <c r="U10" s="33"/>
      <c r="V10" s="33"/>
      <c r="W10" s="34"/>
      <c r="X10" s="33">
        <v>20.8</v>
      </c>
      <c r="Y10" s="33">
        <f>X10*B5/C5</f>
        <v>20.8</v>
      </c>
      <c r="Z10" s="34">
        <f>(X10*B5/1000)</f>
        <v>0.20799999999999999</v>
      </c>
      <c r="AA10" s="33">
        <v>16</v>
      </c>
      <c r="AB10" s="33">
        <f>AA10*B5/C5</f>
        <v>16</v>
      </c>
      <c r="AC10" s="34">
        <f>(AA10*B5/1000)</f>
        <v>0.16</v>
      </c>
      <c r="AD10" s="5" t="s">
        <v>144</v>
      </c>
      <c r="AE10" s="11" t="s">
        <v>18</v>
      </c>
      <c r="AF10" s="33">
        <v>30</v>
      </c>
      <c r="AG10" s="33">
        <f>AF10*B5/C5</f>
        <v>30</v>
      </c>
      <c r="AH10" s="34">
        <f>(AF10*B5/1000)</f>
        <v>0.3</v>
      </c>
      <c r="AI10" s="33"/>
      <c r="AJ10" s="33"/>
      <c r="AK10" s="34"/>
      <c r="AL10" s="33"/>
      <c r="AM10" s="33"/>
      <c r="AN10" s="34"/>
      <c r="AO10" s="33">
        <v>17.2</v>
      </c>
      <c r="AP10" s="33">
        <f>AO10*B5/C5</f>
        <v>17.2</v>
      </c>
      <c r="AQ10" s="34">
        <f>(AO10*B5/1000)</f>
        <v>0.17199999999999999</v>
      </c>
      <c r="AR10" s="33"/>
      <c r="AS10" s="33"/>
      <c r="AT10" s="34"/>
      <c r="AU10" s="33"/>
      <c r="AV10" s="33"/>
      <c r="AW10" s="34"/>
      <c r="AX10" s="36">
        <f t="shared" si="0"/>
        <v>3.4000000000000004</v>
      </c>
      <c r="AZ10" s="47">
        <f t="shared" si="1"/>
        <v>340</v>
      </c>
    </row>
    <row r="11" spans="1:52" x14ac:dyDescent="0.25">
      <c r="A11" s="5" t="s">
        <v>256</v>
      </c>
      <c r="B11" s="11" t="s">
        <v>18</v>
      </c>
      <c r="C11" s="33">
        <v>24</v>
      </c>
      <c r="D11" s="33">
        <f>C11*B5/C5</f>
        <v>24</v>
      </c>
      <c r="E11" s="34">
        <f>(C11*B5/1000)</f>
        <v>0.24</v>
      </c>
      <c r="F11" s="33"/>
      <c r="G11" s="33"/>
      <c r="H11" s="34"/>
      <c r="I11" s="33"/>
      <c r="J11" s="33"/>
      <c r="K11" s="34"/>
      <c r="L11" s="33"/>
      <c r="M11" s="33"/>
      <c r="N11" s="34"/>
      <c r="O11" s="33"/>
      <c r="P11" s="33"/>
      <c r="Q11" s="34"/>
      <c r="R11" s="33"/>
      <c r="S11" s="33"/>
      <c r="T11" s="34"/>
      <c r="U11" s="33"/>
      <c r="V11" s="33"/>
      <c r="W11" s="34"/>
      <c r="X11" s="33"/>
      <c r="Y11" s="33"/>
      <c r="Z11" s="34"/>
      <c r="AA11" s="33"/>
      <c r="AB11" s="33"/>
      <c r="AC11" s="34"/>
      <c r="AD11" s="5" t="s">
        <v>256</v>
      </c>
      <c r="AE11" s="11" t="s">
        <v>18</v>
      </c>
      <c r="AF11" s="33"/>
      <c r="AG11" s="33"/>
      <c r="AH11" s="34"/>
      <c r="AI11" s="33"/>
      <c r="AJ11" s="33"/>
      <c r="AK11" s="34"/>
      <c r="AL11" s="33"/>
      <c r="AM11" s="33"/>
      <c r="AN11" s="34"/>
      <c r="AO11" s="33"/>
      <c r="AP11" s="33"/>
      <c r="AQ11" s="34"/>
      <c r="AR11" s="33"/>
      <c r="AS11" s="33"/>
      <c r="AT11" s="34"/>
      <c r="AU11" s="33"/>
      <c r="AV11" s="33"/>
      <c r="AW11" s="34"/>
      <c r="AX11" s="36">
        <f t="shared" si="0"/>
        <v>0.24</v>
      </c>
      <c r="AZ11" s="47">
        <f t="shared" si="1"/>
        <v>24</v>
      </c>
    </row>
    <row r="12" spans="1:52" x14ac:dyDescent="0.25">
      <c r="A12" s="5" t="s">
        <v>20</v>
      </c>
      <c r="B12" s="11" t="s">
        <v>39</v>
      </c>
      <c r="C12" s="33"/>
      <c r="D12" s="33"/>
      <c r="E12" s="34"/>
      <c r="F12" s="33"/>
      <c r="G12" s="33"/>
      <c r="H12" s="34"/>
      <c r="I12" s="33"/>
      <c r="J12" s="33"/>
      <c r="K12" s="34"/>
      <c r="L12" s="33"/>
      <c r="M12" s="33"/>
      <c r="N12" s="34"/>
      <c r="O12" s="33"/>
      <c r="P12" s="33"/>
      <c r="Q12" s="34"/>
      <c r="R12" s="33"/>
      <c r="S12" s="33"/>
      <c r="T12" s="34"/>
      <c r="U12" s="33"/>
      <c r="V12" s="33"/>
      <c r="W12" s="34"/>
      <c r="X12" s="33"/>
      <c r="Y12" s="33"/>
      <c r="Z12" s="34"/>
      <c r="AA12" s="33">
        <v>4.5599999999999996</v>
      </c>
      <c r="AB12" s="33">
        <f>AA12*B5/C5</f>
        <v>4.5599999999999996</v>
      </c>
      <c r="AC12" s="34">
        <f>(AA12*B5/1000)/0.045</f>
        <v>1.0133333333333332</v>
      </c>
      <c r="AD12" s="5" t="s">
        <v>20</v>
      </c>
      <c r="AE12" s="11" t="s">
        <v>39</v>
      </c>
      <c r="AF12" s="33"/>
      <c r="AG12" s="33"/>
      <c r="AH12" s="34"/>
      <c r="AI12" s="33"/>
      <c r="AJ12" s="33"/>
      <c r="AK12" s="34"/>
      <c r="AL12" s="33"/>
      <c r="AM12" s="33"/>
      <c r="AN12" s="34"/>
      <c r="AO12" s="33"/>
      <c r="AP12" s="33"/>
      <c r="AQ12" s="34"/>
      <c r="AR12" s="33"/>
      <c r="AS12" s="33"/>
      <c r="AT12" s="34"/>
      <c r="AU12" s="33"/>
      <c r="AV12" s="33"/>
      <c r="AW12" s="34"/>
      <c r="AX12" s="36">
        <f t="shared" si="0"/>
        <v>1.0133333333333332</v>
      </c>
      <c r="AY12" t="s">
        <v>40</v>
      </c>
      <c r="AZ12" s="47">
        <f t="shared" si="1"/>
        <v>4.5599999999999996</v>
      </c>
    </row>
    <row r="13" spans="1:52" x14ac:dyDescent="0.25">
      <c r="A13" s="5" t="s">
        <v>23</v>
      </c>
      <c r="B13" s="11" t="s">
        <v>18</v>
      </c>
      <c r="C13" s="33">
        <v>4</v>
      </c>
      <c r="D13" s="33">
        <f>C13*B5/C5</f>
        <v>4</v>
      </c>
      <c r="E13" s="34">
        <f>(C13*B5/1000)</f>
        <v>0.04</v>
      </c>
      <c r="F13" s="33">
        <v>10</v>
      </c>
      <c r="G13" s="33">
        <f>F13*B5/C5</f>
        <v>10</v>
      </c>
      <c r="H13" s="34">
        <f>(F13*B5/1000)</f>
        <v>0.1</v>
      </c>
      <c r="I13" s="33"/>
      <c r="J13" s="33"/>
      <c r="K13" s="34"/>
      <c r="L13" s="33"/>
      <c r="M13" s="33"/>
      <c r="N13" s="34"/>
      <c r="O13" s="33"/>
      <c r="P13" s="33"/>
      <c r="Q13" s="34"/>
      <c r="R13" s="33"/>
      <c r="S13" s="33"/>
      <c r="T13" s="34"/>
      <c r="U13" s="33"/>
      <c r="V13" s="33"/>
      <c r="W13" s="34"/>
      <c r="X13" s="33"/>
      <c r="Y13" s="33"/>
      <c r="Z13" s="34"/>
      <c r="AA13" s="33"/>
      <c r="AB13" s="33"/>
      <c r="AC13" s="34"/>
      <c r="AD13" s="5" t="s">
        <v>23</v>
      </c>
      <c r="AE13" s="11" t="s">
        <v>18</v>
      </c>
      <c r="AF13" s="33"/>
      <c r="AG13" s="33"/>
      <c r="AH13" s="34"/>
      <c r="AI13" s="33">
        <v>10</v>
      </c>
      <c r="AJ13" s="33">
        <f>AI13*B5/C5</f>
        <v>10</v>
      </c>
      <c r="AK13" s="34">
        <f>(AI13*B5/1000)</f>
        <v>0.1</v>
      </c>
      <c r="AL13" s="33"/>
      <c r="AM13" s="33"/>
      <c r="AN13" s="34"/>
      <c r="AO13" s="33">
        <v>8.4</v>
      </c>
      <c r="AP13" s="33">
        <f>AO13*B5/C5</f>
        <v>8.4</v>
      </c>
      <c r="AQ13" s="34">
        <f>(AO13*B5/1000)</f>
        <v>8.4000000000000005E-2</v>
      </c>
      <c r="AR13" s="33">
        <v>6</v>
      </c>
      <c r="AS13" s="33">
        <f>AR13*B5/C5</f>
        <v>6</v>
      </c>
      <c r="AT13" s="34">
        <f>(AR13*B5/1000)</f>
        <v>0.06</v>
      </c>
      <c r="AU13" s="33"/>
      <c r="AV13" s="33"/>
      <c r="AW13" s="34"/>
      <c r="AX13" s="36">
        <f t="shared" si="0"/>
        <v>0.38400000000000001</v>
      </c>
      <c r="AZ13" s="47">
        <f t="shared" si="1"/>
        <v>38.4</v>
      </c>
    </row>
    <row r="14" spans="1:52" x14ac:dyDescent="0.25">
      <c r="A14" s="5" t="s">
        <v>21</v>
      </c>
      <c r="B14" s="11" t="s">
        <v>18</v>
      </c>
      <c r="C14" s="33">
        <v>3</v>
      </c>
      <c r="D14" s="33">
        <f>C14*B5/C5</f>
        <v>3</v>
      </c>
      <c r="E14" s="34">
        <f>(C14*B5/1000)</f>
        <v>0.03</v>
      </c>
      <c r="F14" s="33"/>
      <c r="G14" s="33"/>
      <c r="H14" s="34"/>
      <c r="I14" s="33">
        <v>4</v>
      </c>
      <c r="J14" s="33">
        <f>I14*B5/C5</f>
        <v>4</v>
      </c>
      <c r="K14" s="34">
        <f>(I14*B5/1000)</f>
        <v>0.04</v>
      </c>
      <c r="L14" s="33"/>
      <c r="M14" s="33"/>
      <c r="N14" s="34"/>
      <c r="O14" s="33"/>
      <c r="P14" s="33"/>
      <c r="Q14" s="34"/>
      <c r="R14" s="33"/>
      <c r="S14" s="33"/>
      <c r="T14" s="34"/>
      <c r="U14" s="33">
        <v>1.2</v>
      </c>
      <c r="V14" s="33">
        <f>U14*B5/C5</f>
        <v>1.2</v>
      </c>
      <c r="W14" s="34">
        <f>(U14*B5/1000)</f>
        <v>1.2E-2</v>
      </c>
      <c r="X14" s="33">
        <v>4</v>
      </c>
      <c r="Y14" s="33">
        <f>X14*B5/C5</f>
        <v>4</v>
      </c>
      <c r="Z14" s="34">
        <f>(X14*B5/1000)</f>
        <v>0.04</v>
      </c>
      <c r="AA14" s="33"/>
      <c r="AB14" s="33"/>
      <c r="AC14" s="34"/>
      <c r="AD14" s="5" t="s">
        <v>21</v>
      </c>
      <c r="AE14" s="11" t="s">
        <v>18</v>
      </c>
      <c r="AF14" s="33">
        <v>1.65</v>
      </c>
      <c r="AG14" s="33">
        <f>AF14*B5/C5</f>
        <v>1.65</v>
      </c>
      <c r="AH14" s="34">
        <f>(AF14*B5/1000)</f>
        <v>1.6500000000000001E-2</v>
      </c>
      <c r="AI14" s="33"/>
      <c r="AJ14" s="33"/>
      <c r="AK14" s="34"/>
      <c r="AL14" s="33"/>
      <c r="AM14" s="33"/>
      <c r="AN14" s="34"/>
      <c r="AO14" s="33">
        <v>1.4</v>
      </c>
      <c r="AP14" s="33">
        <f>AO14*B5/C5</f>
        <v>1.4</v>
      </c>
      <c r="AQ14" s="34">
        <f>(AO14*B5/1000)</f>
        <v>1.4E-2</v>
      </c>
      <c r="AR14" s="33"/>
      <c r="AS14" s="33"/>
      <c r="AT14" s="34"/>
      <c r="AU14" s="33"/>
      <c r="AV14" s="33"/>
      <c r="AW14" s="34"/>
      <c r="AX14" s="36">
        <f>E14+H14+K14+N14+Q14+T14+W14+Z14+AC14+AH14+AK14+AN14+AQ14+AT14+AW14</f>
        <v>0.15250000000000002</v>
      </c>
      <c r="AZ14" s="47">
        <f t="shared" si="1"/>
        <v>15.25</v>
      </c>
    </row>
    <row r="15" spans="1:52" x14ac:dyDescent="0.25">
      <c r="A15" s="5" t="s">
        <v>70</v>
      </c>
      <c r="B15" s="11" t="s">
        <v>18</v>
      </c>
      <c r="C15" s="33"/>
      <c r="D15" s="33"/>
      <c r="E15" s="34"/>
      <c r="F15" s="33">
        <v>2.25</v>
      </c>
      <c r="G15" s="33">
        <f>F15*B5/C5</f>
        <v>2.25</v>
      </c>
      <c r="H15" s="34">
        <f>(F15*B5/1000)</f>
        <v>2.2499999999999999E-2</v>
      </c>
      <c r="I15" s="33"/>
      <c r="J15" s="33"/>
      <c r="K15" s="34"/>
      <c r="L15" s="33"/>
      <c r="M15" s="33"/>
      <c r="N15" s="34"/>
      <c r="O15" s="33"/>
      <c r="P15" s="33"/>
      <c r="Q15" s="34"/>
      <c r="R15" s="33"/>
      <c r="S15" s="33"/>
      <c r="T15" s="34"/>
      <c r="U15" s="33"/>
      <c r="V15" s="33"/>
      <c r="W15" s="34"/>
      <c r="X15" s="33"/>
      <c r="Y15" s="33"/>
      <c r="Z15" s="34"/>
      <c r="AA15" s="33"/>
      <c r="AB15" s="33"/>
      <c r="AC15" s="34"/>
      <c r="AD15" s="5" t="s">
        <v>70</v>
      </c>
      <c r="AE15" s="11" t="s">
        <v>18</v>
      </c>
      <c r="AF15" s="33"/>
      <c r="AG15" s="33"/>
      <c r="AH15" s="34"/>
      <c r="AI15" s="33"/>
      <c r="AJ15" s="33"/>
      <c r="AK15" s="34"/>
      <c r="AL15" s="33"/>
      <c r="AM15" s="33"/>
      <c r="AN15" s="34"/>
      <c r="AO15" s="33"/>
      <c r="AP15" s="33"/>
      <c r="AQ15" s="34"/>
      <c r="AR15" s="33"/>
      <c r="AS15" s="33"/>
      <c r="AT15" s="34"/>
      <c r="AU15" s="33"/>
      <c r="AV15" s="33"/>
      <c r="AW15" s="34"/>
      <c r="AX15" s="36">
        <f t="shared" si="0"/>
        <v>2.2499999999999999E-2</v>
      </c>
      <c r="AZ15" s="47">
        <f t="shared" si="1"/>
        <v>2.25</v>
      </c>
    </row>
    <row r="16" spans="1:52" x14ac:dyDescent="0.25">
      <c r="A16" s="5" t="s">
        <v>51</v>
      </c>
      <c r="B16" s="11" t="s">
        <v>18</v>
      </c>
      <c r="C16" s="33"/>
      <c r="D16" s="33"/>
      <c r="E16" s="34"/>
      <c r="F16" s="33"/>
      <c r="G16" s="33"/>
      <c r="H16" s="34"/>
      <c r="I16" s="33">
        <v>9</v>
      </c>
      <c r="J16" s="33">
        <f>I16*B5/C5</f>
        <v>9</v>
      </c>
      <c r="K16" s="34">
        <f>(I16*B5/1000)</f>
        <v>0.09</v>
      </c>
      <c r="L16" s="33"/>
      <c r="M16" s="33"/>
      <c r="N16" s="34"/>
      <c r="O16" s="33"/>
      <c r="P16" s="33"/>
      <c r="Q16" s="34"/>
      <c r="R16" s="33"/>
      <c r="S16" s="33"/>
      <c r="T16" s="34"/>
      <c r="U16" s="33"/>
      <c r="V16" s="33"/>
      <c r="W16" s="34"/>
      <c r="X16" s="33"/>
      <c r="Y16" s="33"/>
      <c r="Z16" s="34"/>
      <c r="AA16" s="33"/>
      <c r="AB16" s="33"/>
      <c r="AC16" s="34"/>
      <c r="AD16" s="5" t="s">
        <v>51</v>
      </c>
      <c r="AE16" s="11" t="s">
        <v>18</v>
      </c>
      <c r="AF16" s="33"/>
      <c r="AG16" s="33"/>
      <c r="AH16" s="34"/>
      <c r="AI16" s="33"/>
      <c r="AJ16" s="33"/>
      <c r="AK16" s="34"/>
      <c r="AL16" s="33"/>
      <c r="AM16" s="33"/>
      <c r="AN16" s="34"/>
      <c r="AO16" s="33"/>
      <c r="AP16" s="33"/>
      <c r="AQ16" s="34"/>
      <c r="AR16" s="33"/>
      <c r="AS16" s="33"/>
      <c r="AT16" s="34"/>
      <c r="AU16" s="33"/>
      <c r="AV16" s="33"/>
      <c r="AW16" s="34"/>
      <c r="AX16" s="36">
        <f t="shared" si="0"/>
        <v>0.09</v>
      </c>
      <c r="AZ16" s="47">
        <f t="shared" si="1"/>
        <v>9</v>
      </c>
    </row>
    <row r="17" spans="1:52" x14ac:dyDescent="0.25">
      <c r="A17" s="5" t="s">
        <v>257</v>
      </c>
      <c r="B17" s="11" t="s">
        <v>39</v>
      </c>
      <c r="C17" s="33"/>
      <c r="D17" s="33"/>
      <c r="E17" s="34"/>
      <c r="F17" s="33"/>
      <c r="G17" s="33"/>
      <c r="H17" s="34"/>
      <c r="I17" s="33">
        <v>30</v>
      </c>
      <c r="J17" s="33">
        <f>I17*B5/C5</f>
        <v>30</v>
      </c>
      <c r="K17" s="34">
        <f>(I17*B5/1000)/0.3</f>
        <v>1</v>
      </c>
      <c r="L17" s="33"/>
      <c r="M17" s="33"/>
      <c r="N17" s="34"/>
      <c r="O17" s="33"/>
      <c r="P17" s="33"/>
      <c r="Q17" s="34"/>
      <c r="R17" s="33"/>
      <c r="S17" s="33"/>
      <c r="T17" s="34"/>
      <c r="U17" s="33"/>
      <c r="V17" s="33"/>
      <c r="W17" s="34"/>
      <c r="X17" s="33"/>
      <c r="Y17" s="33"/>
      <c r="Z17" s="34"/>
      <c r="AA17" s="33">
        <v>12</v>
      </c>
      <c r="AB17" s="33">
        <f>AA17*B5/C5</f>
        <v>12</v>
      </c>
      <c r="AC17" s="34">
        <f>(AA17*B5/1000)/0.3</f>
        <v>0.4</v>
      </c>
      <c r="AD17" s="5" t="s">
        <v>257</v>
      </c>
      <c r="AE17" s="11" t="s">
        <v>39</v>
      </c>
      <c r="AF17" s="33"/>
      <c r="AG17" s="33"/>
      <c r="AH17" s="34"/>
      <c r="AI17" s="33"/>
      <c r="AJ17" s="33"/>
      <c r="AK17" s="34"/>
      <c r="AL17" s="33"/>
      <c r="AM17" s="33"/>
      <c r="AN17" s="34"/>
      <c r="AO17" s="33"/>
      <c r="AP17" s="33"/>
      <c r="AQ17" s="34"/>
      <c r="AR17" s="33"/>
      <c r="AS17" s="33"/>
      <c r="AT17" s="34"/>
      <c r="AU17" s="33"/>
      <c r="AV17" s="33"/>
      <c r="AW17" s="34"/>
      <c r="AX17" s="36">
        <f t="shared" si="0"/>
        <v>1.4</v>
      </c>
      <c r="AY17" t="s">
        <v>41</v>
      </c>
      <c r="AZ17" s="47">
        <f t="shared" si="1"/>
        <v>42</v>
      </c>
    </row>
    <row r="18" spans="1:52" x14ac:dyDescent="0.25">
      <c r="A18" s="5" t="s">
        <v>26</v>
      </c>
      <c r="B18" s="11" t="s">
        <v>39</v>
      </c>
      <c r="C18" s="33"/>
      <c r="D18" s="33"/>
      <c r="E18" s="34"/>
      <c r="F18" s="33"/>
      <c r="G18" s="33"/>
      <c r="H18" s="34"/>
      <c r="I18" s="33"/>
      <c r="J18" s="33"/>
      <c r="K18" s="34"/>
      <c r="L18" s="33"/>
      <c r="M18" s="33"/>
      <c r="N18" s="34"/>
      <c r="O18" s="33"/>
      <c r="P18" s="33"/>
      <c r="Q18" s="34"/>
      <c r="R18" s="33"/>
      <c r="S18" s="33"/>
      <c r="T18" s="34"/>
      <c r="U18" s="33"/>
      <c r="V18" s="33"/>
      <c r="W18" s="34"/>
      <c r="X18" s="33"/>
      <c r="Y18" s="33"/>
      <c r="Z18" s="34"/>
      <c r="AA18" s="33"/>
      <c r="AB18" s="33"/>
      <c r="AC18" s="34"/>
      <c r="AD18" s="5" t="s">
        <v>26</v>
      </c>
      <c r="AE18" s="11" t="s">
        <v>39</v>
      </c>
      <c r="AF18" s="33"/>
      <c r="AG18" s="33"/>
      <c r="AH18" s="34"/>
      <c r="AI18" s="33"/>
      <c r="AJ18" s="33"/>
      <c r="AK18" s="34"/>
      <c r="AL18" s="33">
        <v>38</v>
      </c>
      <c r="AM18" s="33">
        <f>AL18*B5/C5</f>
        <v>38</v>
      </c>
      <c r="AN18" s="34">
        <f>(AL18*B5/1000)/0.6</f>
        <v>0.63333333333333341</v>
      </c>
      <c r="AO18" s="33"/>
      <c r="AP18" s="33"/>
      <c r="AQ18" s="34"/>
      <c r="AR18" s="33"/>
      <c r="AS18" s="33"/>
      <c r="AT18" s="34"/>
      <c r="AU18" s="33"/>
      <c r="AV18" s="33"/>
      <c r="AW18" s="34"/>
      <c r="AX18" s="36">
        <f t="shared" si="0"/>
        <v>0.63333333333333341</v>
      </c>
      <c r="AY18" t="s">
        <v>42</v>
      </c>
      <c r="AZ18" s="47">
        <f t="shared" si="1"/>
        <v>38</v>
      </c>
    </row>
    <row r="19" spans="1:52" x14ac:dyDescent="0.25">
      <c r="A19" s="5" t="s">
        <v>258</v>
      </c>
      <c r="B19" s="11" t="s">
        <v>18</v>
      </c>
      <c r="C19" s="33"/>
      <c r="D19" s="33"/>
      <c r="E19" s="34"/>
      <c r="F19" s="33"/>
      <c r="G19" s="33"/>
      <c r="H19" s="34"/>
      <c r="I19" s="33"/>
      <c r="J19" s="33"/>
      <c r="K19" s="34"/>
      <c r="L19" s="33"/>
      <c r="M19" s="33"/>
      <c r="N19" s="34"/>
      <c r="O19" s="33"/>
      <c r="P19" s="33"/>
      <c r="Q19" s="34"/>
      <c r="R19" s="33">
        <v>3</v>
      </c>
      <c r="S19" s="33">
        <f>R19*B5/C5</f>
        <v>3</v>
      </c>
      <c r="T19" s="34">
        <f>(R19*B5/1000)</f>
        <v>0.03</v>
      </c>
      <c r="U19" s="33">
        <v>1.2</v>
      </c>
      <c r="V19" s="33">
        <f>U19*B5/C5</f>
        <v>1.2</v>
      </c>
      <c r="W19" s="34">
        <f>(U19*B5/1000)</f>
        <v>1.2E-2</v>
      </c>
      <c r="X19" s="33"/>
      <c r="Y19" s="33"/>
      <c r="Z19" s="34"/>
      <c r="AA19" s="33">
        <v>3.2</v>
      </c>
      <c r="AB19" s="33">
        <f>AA19*B5/C5</f>
        <v>3.2</v>
      </c>
      <c r="AC19" s="34">
        <f>(AA19*B5/1000)</f>
        <v>3.2000000000000001E-2</v>
      </c>
      <c r="AD19" s="5" t="s">
        <v>258</v>
      </c>
      <c r="AE19" s="11" t="s">
        <v>18</v>
      </c>
      <c r="AF19" s="33"/>
      <c r="AG19" s="33"/>
      <c r="AH19" s="34"/>
      <c r="AI19" s="33"/>
      <c r="AJ19" s="33"/>
      <c r="AK19" s="34"/>
      <c r="AL19" s="33"/>
      <c r="AM19" s="33"/>
      <c r="AN19" s="34"/>
      <c r="AO19" s="33">
        <v>1.7</v>
      </c>
      <c r="AP19" s="33">
        <f>AO19*B5/C5</f>
        <v>1.7</v>
      </c>
      <c r="AQ19" s="34">
        <f>(AO19*B5/1000)</f>
        <v>1.7000000000000001E-2</v>
      </c>
      <c r="AR19" s="33"/>
      <c r="AS19" s="33"/>
      <c r="AT19" s="34"/>
      <c r="AU19" s="33"/>
      <c r="AV19" s="33"/>
      <c r="AW19" s="34"/>
      <c r="AX19" s="36">
        <f t="shared" si="0"/>
        <v>9.0999999999999998E-2</v>
      </c>
      <c r="AZ19" s="47">
        <f t="shared" si="1"/>
        <v>9.1</v>
      </c>
    </row>
    <row r="20" spans="1:52" x14ac:dyDescent="0.25">
      <c r="A20" s="5" t="s">
        <v>186</v>
      </c>
      <c r="B20" s="11" t="s">
        <v>18</v>
      </c>
      <c r="C20" s="33"/>
      <c r="D20" s="33"/>
      <c r="E20" s="34"/>
      <c r="F20" s="33"/>
      <c r="G20" s="33"/>
      <c r="H20" s="34"/>
      <c r="I20" s="33"/>
      <c r="J20" s="33"/>
      <c r="K20" s="34"/>
      <c r="L20" s="33"/>
      <c r="M20" s="33"/>
      <c r="N20" s="34"/>
      <c r="O20" s="33"/>
      <c r="P20" s="33"/>
      <c r="Q20" s="34"/>
      <c r="R20" s="33">
        <v>26</v>
      </c>
      <c r="S20" s="33">
        <f>R20*B5/C5</f>
        <v>26</v>
      </c>
      <c r="T20" s="34">
        <f>(R20*B5/1000)</f>
        <v>0.26</v>
      </c>
      <c r="U20" s="33"/>
      <c r="V20" s="33"/>
      <c r="W20" s="34"/>
      <c r="X20" s="33"/>
      <c r="Y20" s="33"/>
      <c r="Z20" s="34"/>
      <c r="AA20" s="33"/>
      <c r="AB20" s="33"/>
      <c r="AC20" s="34"/>
      <c r="AD20" s="5" t="s">
        <v>186</v>
      </c>
      <c r="AE20" s="11" t="s">
        <v>18</v>
      </c>
      <c r="AF20" s="33"/>
      <c r="AG20" s="33"/>
      <c r="AH20" s="34"/>
      <c r="AI20" s="33"/>
      <c r="AJ20" s="33"/>
      <c r="AK20" s="34"/>
      <c r="AL20" s="33"/>
      <c r="AM20" s="33"/>
      <c r="AN20" s="34"/>
      <c r="AO20" s="33"/>
      <c r="AP20" s="33"/>
      <c r="AQ20" s="34"/>
      <c r="AR20" s="33"/>
      <c r="AS20" s="33"/>
      <c r="AT20" s="34"/>
      <c r="AU20" s="33"/>
      <c r="AV20" s="33"/>
      <c r="AW20" s="34"/>
      <c r="AX20" s="36">
        <f t="shared" si="0"/>
        <v>0.26</v>
      </c>
      <c r="AZ20" s="47">
        <f t="shared" si="1"/>
        <v>26</v>
      </c>
    </row>
    <row r="21" spans="1:52" x14ac:dyDescent="0.25">
      <c r="A21" s="5" t="s">
        <v>223</v>
      </c>
      <c r="B21" s="11" t="s">
        <v>18</v>
      </c>
      <c r="C21" s="33"/>
      <c r="D21" s="33"/>
      <c r="E21" s="34"/>
      <c r="F21" s="33"/>
      <c r="G21" s="33"/>
      <c r="H21" s="34"/>
      <c r="I21" s="33"/>
      <c r="J21" s="33"/>
      <c r="K21" s="34"/>
      <c r="L21" s="33"/>
      <c r="M21" s="33"/>
      <c r="N21" s="34"/>
      <c r="O21" s="33"/>
      <c r="P21" s="33"/>
      <c r="Q21" s="34"/>
      <c r="R21" s="33">
        <v>34</v>
      </c>
      <c r="S21" s="33">
        <f>R21*B5/C5</f>
        <v>34</v>
      </c>
      <c r="T21" s="34">
        <f>(R21*B5/1000)</f>
        <v>0.34</v>
      </c>
      <c r="U21" s="33"/>
      <c r="V21" s="33"/>
      <c r="W21" s="34"/>
      <c r="X21" s="33"/>
      <c r="Y21" s="33"/>
      <c r="Z21" s="34"/>
      <c r="AA21" s="33"/>
      <c r="AB21" s="33"/>
      <c r="AC21" s="34"/>
      <c r="AD21" s="5" t="s">
        <v>223</v>
      </c>
      <c r="AE21" s="11" t="s">
        <v>18</v>
      </c>
      <c r="AF21" s="33"/>
      <c r="AG21" s="33"/>
      <c r="AH21" s="34"/>
      <c r="AI21" s="33"/>
      <c r="AJ21" s="33"/>
      <c r="AK21" s="34"/>
      <c r="AL21" s="33"/>
      <c r="AM21" s="33"/>
      <c r="AN21" s="34"/>
      <c r="AO21" s="33"/>
      <c r="AP21" s="33"/>
      <c r="AQ21" s="34"/>
      <c r="AR21" s="33"/>
      <c r="AS21" s="33"/>
      <c r="AT21" s="34"/>
      <c r="AU21" s="33"/>
      <c r="AV21" s="33"/>
      <c r="AW21" s="34"/>
      <c r="AX21" s="36">
        <f t="shared" si="0"/>
        <v>0.34</v>
      </c>
      <c r="AZ21" s="47">
        <f t="shared" si="1"/>
        <v>34</v>
      </c>
    </row>
    <row r="22" spans="1:52" x14ac:dyDescent="0.25">
      <c r="A22" s="5" t="s">
        <v>53</v>
      </c>
      <c r="B22" s="11" t="s">
        <v>18</v>
      </c>
      <c r="C22" s="33"/>
      <c r="D22" s="33"/>
      <c r="E22" s="34"/>
      <c r="F22" s="33"/>
      <c r="G22" s="33"/>
      <c r="H22" s="34"/>
      <c r="I22" s="33"/>
      <c r="J22" s="33"/>
      <c r="K22" s="34"/>
      <c r="L22" s="33"/>
      <c r="M22" s="33"/>
      <c r="N22" s="34"/>
      <c r="O22" s="33"/>
      <c r="P22" s="33"/>
      <c r="Q22" s="34"/>
      <c r="R22" s="33"/>
      <c r="S22" s="33"/>
      <c r="T22" s="34"/>
      <c r="U22" s="33">
        <v>33.25</v>
      </c>
      <c r="V22" s="33">
        <f>U22*B5/C5</f>
        <v>33.25</v>
      </c>
      <c r="W22" s="34">
        <f>(U22*B5/1000)</f>
        <v>0.33250000000000002</v>
      </c>
      <c r="X22" s="33">
        <v>265.89999999999998</v>
      </c>
      <c r="Y22" s="33">
        <f>X22*B5/C5</f>
        <v>265.89999999999998</v>
      </c>
      <c r="Z22" s="34">
        <f>(X22*B5/1000)</f>
        <v>2.6589999999999998</v>
      </c>
      <c r="AA22" s="33"/>
      <c r="AB22" s="33"/>
      <c r="AC22" s="34"/>
      <c r="AD22" s="5" t="s">
        <v>53</v>
      </c>
      <c r="AE22" s="11" t="s">
        <v>18</v>
      </c>
      <c r="AF22" s="33"/>
      <c r="AG22" s="33"/>
      <c r="AH22" s="34"/>
      <c r="AI22" s="33"/>
      <c r="AJ22" s="33"/>
      <c r="AK22" s="34"/>
      <c r="AL22" s="33"/>
      <c r="AM22" s="33"/>
      <c r="AN22" s="34"/>
      <c r="AO22" s="33"/>
      <c r="AP22" s="33"/>
      <c r="AQ22" s="34"/>
      <c r="AR22" s="33"/>
      <c r="AS22" s="33"/>
      <c r="AT22" s="34"/>
      <c r="AU22" s="33"/>
      <c r="AV22" s="33"/>
      <c r="AW22" s="34"/>
      <c r="AX22" s="36">
        <f t="shared" si="0"/>
        <v>2.9914999999999998</v>
      </c>
      <c r="AZ22" s="47">
        <f t="shared" si="1"/>
        <v>299.14999999999998</v>
      </c>
    </row>
    <row r="23" spans="1:52" x14ac:dyDescent="0.25">
      <c r="A23" s="5" t="s">
        <v>262</v>
      </c>
      <c r="B23" s="11" t="s">
        <v>18</v>
      </c>
      <c r="C23" s="33"/>
      <c r="D23" s="33"/>
      <c r="E23" s="34"/>
      <c r="F23" s="33"/>
      <c r="G23" s="33"/>
      <c r="H23" s="34"/>
      <c r="I23" s="33"/>
      <c r="J23" s="33"/>
      <c r="K23" s="34"/>
      <c r="L23" s="33"/>
      <c r="M23" s="33"/>
      <c r="N23" s="34"/>
      <c r="O23" s="33"/>
      <c r="P23" s="33"/>
      <c r="Q23" s="34"/>
      <c r="R23" s="33">
        <v>4.8</v>
      </c>
      <c r="S23" s="33">
        <f>R23*B5/C5</f>
        <v>4.8</v>
      </c>
      <c r="T23" s="34">
        <f>(R23*B5/1000)</f>
        <v>4.8000000000000001E-2</v>
      </c>
      <c r="U23" s="33">
        <v>9.6</v>
      </c>
      <c r="V23" s="33">
        <f>U23*B5/C5</f>
        <v>9.6</v>
      </c>
      <c r="W23" s="34">
        <f>(U23*B5/1000)</f>
        <v>9.6000000000000002E-2</v>
      </c>
      <c r="X23" s="33"/>
      <c r="Y23" s="33"/>
      <c r="Z23" s="34"/>
      <c r="AA23" s="33">
        <v>8</v>
      </c>
      <c r="AB23" s="33">
        <f>AA23*B5/C5</f>
        <v>8</v>
      </c>
      <c r="AC23" s="34">
        <f>(AA23*B5/1000)</f>
        <v>0.08</v>
      </c>
      <c r="AD23" s="5" t="s">
        <v>262</v>
      </c>
      <c r="AE23" s="11" t="s">
        <v>18</v>
      </c>
      <c r="AF23" s="33"/>
      <c r="AG23" s="33"/>
      <c r="AH23" s="34"/>
      <c r="AI23" s="33"/>
      <c r="AJ23" s="33"/>
      <c r="AK23" s="34"/>
      <c r="AL23" s="33"/>
      <c r="AM23" s="33"/>
      <c r="AN23" s="34"/>
      <c r="AO23" s="33"/>
      <c r="AP23" s="33"/>
      <c r="AQ23" s="34"/>
      <c r="AR23" s="33"/>
      <c r="AS23" s="33"/>
      <c r="AT23" s="34"/>
      <c r="AU23" s="33"/>
      <c r="AV23" s="33"/>
      <c r="AW23" s="34"/>
      <c r="AX23" s="36">
        <f t="shared" si="0"/>
        <v>0.22400000000000003</v>
      </c>
      <c r="AZ23" s="47">
        <f t="shared" si="1"/>
        <v>22.4</v>
      </c>
    </row>
    <row r="24" spans="1:52" x14ac:dyDescent="0.25">
      <c r="A24" s="5" t="s">
        <v>30</v>
      </c>
      <c r="B24" s="11" t="s">
        <v>18</v>
      </c>
      <c r="C24" s="33"/>
      <c r="D24" s="33"/>
      <c r="E24" s="34"/>
      <c r="F24" s="33"/>
      <c r="G24" s="33"/>
      <c r="H24" s="34"/>
      <c r="I24" s="33"/>
      <c r="J24" s="33"/>
      <c r="K24" s="34"/>
      <c r="L24" s="33"/>
      <c r="M24" s="33"/>
      <c r="N24" s="34"/>
      <c r="O24" s="33"/>
      <c r="P24" s="33"/>
      <c r="Q24" s="34"/>
      <c r="R24" s="33"/>
      <c r="S24" s="33"/>
      <c r="T24" s="34"/>
      <c r="U24" s="33">
        <v>12.8</v>
      </c>
      <c r="V24" s="33">
        <f>U24*B5/C5</f>
        <v>12.8</v>
      </c>
      <c r="W24" s="34">
        <f>(U24*B5/1000)</f>
        <v>0.128</v>
      </c>
      <c r="X24" s="33"/>
      <c r="Y24" s="33"/>
      <c r="Z24" s="34"/>
      <c r="AA24" s="33"/>
      <c r="AB24" s="33"/>
      <c r="AC24" s="34"/>
      <c r="AD24" s="5" t="s">
        <v>30</v>
      </c>
      <c r="AE24" s="11" t="s">
        <v>18</v>
      </c>
      <c r="AF24" s="33"/>
      <c r="AG24" s="33"/>
      <c r="AH24" s="34"/>
      <c r="AI24" s="33"/>
      <c r="AJ24" s="33"/>
      <c r="AK24" s="34"/>
      <c r="AL24" s="33"/>
      <c r="AM24" s="33"/>
      <c r="AN24" s="34"/>
      <c r="AO24" s="33"/>
      <c r="AP24" s="33"/>
      <c r="AQ24" s="34"/>
      <c r="AR24" s="33"/>
      <c r="AS24" s="33"/>
      <c r="AT24" s="34"/>
      <c r="AU24" s="33"/>
      <c r="AV24" s="33"/>
      <c r="AW24" s="34"/>
      <c r="AX24" s="36">
        <f t="shared" si="0"/>
        <v>0.128</v>
      </c>
      <c r="AZ24" s="47">
        <f t="shared" si="1"/>
        <v>12.8</v>
      </c>
    </row>
    <row r="25" spans="1:52" x14ac:dyDescent="0.25">
      <c r="A25" s="5" t="s">
        <v>138</v>
      </c>
      <c r="B25" s="11" t="s">
        <v>18</v>
      </c>
      <c r="C25" s="33"/>
      <c r="D25" s="33"/>
      <c r="E25" s="34"/>
      <c r="F25" s="33"/>
      <c r="G25" s="33"/>
      <c r="H25" s="34"/>
      <c r="I25" s="33"/>
      <c r="J25" s="33"/>
      <c r="K25" s="34"/>
      <c r="L25" s="33"/>
      <c r="M25" s="33"/>
      <c r="N25" s="34"/>
      <c r="O25" s="33"/>
      <c r="P25" s="33"/>
      <c r="Q25" s="34"/>
      <c r="R25" s="33"/>
      <c r="S25" s="33"/>
      <c r="T25" s="34"/>
      <c r="U25" s="33">
        <v>57.2</v>
      </c>
      <c r="V25" s="33">
        <f>U25*B5/C5</f>
        <v>57.2</v>
      </c>
      <c r="W25" s="34">
        <f>(U25*B5/1000)</f>
        <v>0.57199999999999995</v>
      </c>
      <c r="X25" s="33"/>
      <c r="Y25" s="33"/>
      <c r="Z25" s="34"/>
      <c r="AA25" s="33"/>
      <c r="AB25" s="33"/>
      <c r="AC25" s="34"/>
      <c r="AD25" s="5" t="s">
        <v>138</v>
      </c>
      <c r="AE25" s="11" t="s">
        <v>18</v>
      </c>
      <c r="AF25" s="33"/>
      <c r="AG25" s="33"/>
      <c r="AH25" s="34"/>
      <c r="AI25" s="33"/>
      <c r="AJ25" s="33"/>
      <c r="AK25" s="34"/>
      <c r="AL25" s="33"/>
      <c r="AM25" s="33"/>
      <c r="AN25" s="34"/>
      <c r="AO25" s="33"/>
      <c r="AP25" s="33"/>
      <c r="AQ25" s="34"/>
      <c r="AR25" s="33"/>
      <c r="AS25" s="33"/>
      <c r="AT25" s="34"/>
      <c r="AU25" s="33"/>
      <c r="AV25" s="33"/>
      <c r="AW25" s="34"/>
      <c r="AX25" s="36">
        <f t="shared" si="0"/>
        <v>0.57199999999999995</v>
      </c>
      <c r="AZ25" s="47">
        <f t="shared" si="1"/>
        <v>57.2</v>
      </c>
    </row>
    <row r="26" spans="1:52" x14ac:dyDescent="0.25">
      <c r="A26" s="5" t="s">
        <v>72</v>
      </c>
      <c r="B26" s="11" t="s">
        <v>18</v>
      </c>
      <c r="C26" s="33"/>
      <c r="D26" s="33"/>
      <c r="E26" s="34"/>
      <c r="F26" s="33"/>
      <c r="G26" s="33"/>
      <c r="H26" s="34"/>
      <c r="I26" s="33"/>
      <c r="J26" s="33"/>
      <c r="K26" s="34"/>
      <c r="L26" s="33"/>
      <c r="M26" s="33"/>
      <c r="N26" s="34"/>
      <c r="O26" s="33"/>
      <c r="P26" s="33"/>
      <c r="Q26" s="34"/>
      <c r="R26" s="33"/>
      <c r="S26" s="33"/>
      <c r="T26" s="34"/>
      <c r="U26" s="33">
        <v>2</v>
      </c>
      <c r="V26" s="33">
        <f>U26*B5/C5</f>
        <v>2</v>
      </c>
      <c r="W26" s="34">
        <f>(U26*B5/1000)</f>
        <v>0.02</v>
      </c>
      <c r="X26" s="33"/>
      <c r="Y26" s="33"/>
      <c r="Z26" s="34"/>
      <c r="AA26" s="33"/>
      <c r="AB26" s="33"/>
      <c r="AC26" s="34"/>
      <c r="AD26" s="5" t="s">
        <v>72</v>
      </c>
      <c r="AE26" s="11" t="s">
        <v>18</v>
      </c>
      <c r="AF26" s="33"/>
      <c r="AG26" s="33"/>
      <c r="AH26" s="34"/>
      <c r="AI26" s="33"/>
      <c r="AJ26" s="33"/>
      <c r="AK26" s="34"/>
      <c r="AL26" s="33"/>
      <c r="AM26" s="33"/>
      <c r="AN26" s="34"/>
      <c r="AO26" s="33"/>
      <c r="AP26" s="33"/>
      <c r="AQ26" s="34"/>
      <c r="AR26" s="33"/>
      <c r="AS26" s="33"/>
      <c r="AT26" s="34"/>
      <c r="AU26" s="33"/>
      <c r="AV26" s="33"/>
      <c r="AW26" s="34"/>
      <c r="AX26" s="36">
        <f t="shared" si="0"/>
        <v>0.02</v>
      </c>
      <c r="AZ26" s="47">
        <f t="shared" si="1"/>
        <v>2</v>
      </c>
    </row>
    <row r="27" spans="1:52" x14ac:dyDescent="0.25">
      <c r="A27" s="5" t="s">
        <v>34</v>
      </c>
      <c r="B27" s="11" t="s">
        <v>18</v>
      </c>
      <c r="C27" s="33"/>
      <c r="D27" s="33"/>
      <c r="E27" s="34"/>
      <c r="F27" s="33"/>
      <c r="G27" s="33"/>
      <c r="H27" s="34"/>
      <c r="I27" s="33"/>
      <c r="J27" s="33"/>
      <c r="K27" s="34"/>
      <c r="L27" s="33"/>
      <c r="M27" s="33"/>
      <c r="N27" s="34"/>
      <c r="O27" s="33"/>
      <c r="P27" s="33"/>
      <c r="Q27" s="34"/>
      <c r="R27" s="33"/>
      <c r="S27" s="33"/>
      <c r="T27" s="34"/>
      <c r="U27" s="33">
        <v>6.4</v>
      </c>
      <c r="V27" s="33">
        <f>U27*B5/C5</f>
        <v>6.4</v>
      </c>
      <c r="W27" s="34">
        <f>(U27*B5/1000)</f>
        <v>6.4000000000000001E-2</v>
      </c>
      <c r="X27" s="33"/>
      <c r="Y27" s="33"/>
      <c r="Z27" s="34"/>
      <c r="AA27" s="33"/>
      <c r="AB27" s="33"/>
      <c r="AC27" s="34"/>
      <c r="AD27" s="5" t="s">
        <v>34</v>
      </c>
      <c r="AE27" s="11" t="s">
        <v>18</v>
      </c>
      <c r="AF27" s="33"/>
      <c r="AG27" s="33"/>
      <c r="AH27" s="34"/>
      <c r="AI27" s="33"/>
      <c r="AJ27" s="33"/>
      <c r="AK27" s="34"/>
      <c r="AL27" s="33"/>
      <c r="AM27" s="33"/>
      <c r="AN27" s="34"/>
      <c r="AO27" s="33"/>
      <c r="AP27" s="33"/>
      <c r="AQ27" s="34"/>
      <c r="AR27" s="33"/>
      <c r="AS27" s="33"/>
      <c r="AT27" s="34"/>
      <c r="AU27" s="33"/>
      <c r="AV27" s="33"/>
      <c r="AW27" s="34"/>
      <c r="AX27" s="36">
        <f t="shared" si="0"/>
        <v>6.4000000000000001E-2</v>
      </c>
      <c r="AZ27" s="47">
        <f t="shared" si="1"/>
        <v>6.4</v>
      </c>
    </row>
    <row r="28" spans="1:52" x14ac:dyDescent="0.25">
      <c r="A28" s="5" t="s">
        <v>268</v>
      </c>
      <c r="B28" s="11" t="s">
        <v>18</v>
      </c>
      <c r="C28" s="33"/>
      <c r="D28" s="33"/>
      <c r="E28" s="34"/>
      <c r="F28" s="33"/>
      <c r="G28" s="33"/>
      <c r="H28" s="34"/>
      <c r="I28" s="33"/>
      <c r="J28" s="33"/>
      <c r="K28" s="34"/>
      <c r="L28" s="33"/>
      <c r="M28" s="33"/>
      <c r="N28" s="34"/>
      <c r="O28" s="33"/>
      <c r="P28" s="33"/>
      <c r="Q28" s="34"/>
      <c r="R28" s="33"/>
      <c r="S28" s="33"/>
      <c r="T28" s="34"/>
      <c r="U28" s="33">
        <v>25</v>
      </c>
      <c r="V28" s="33">
        <f>U28*B5/C5</f>
        <v>25</v>
      </c>
      <c r="W28" s="34">
        <f>(U28*B5/1000)</f>
        <v>0.25</v>
      </c>
      <c r="X28" s="33"/>
      <c r="Y28" s="33"/>
      <c r="Z28" s="34"/>
      <c r="AA28" s="33"/>
      <c r="AB28" s="33"/>
      <c r="AC28" s="34"/>
      <c r="AD28" s="5" t="s">
        <v>268</v>
      </c>
      <c r="AE28" s="11" t="s">
        <v>18</v>
      </c>
      <c r="AF28" s="33"/>
      <c r="AG28" s="33"/>
      <c r="AH28" s="34"/>
      <c r="AI28" s="33"/>
      <c r="AJ28" s="33"/>
      <c r="AK28" s="34"/>
      <c r="AL28" s="33"/>
      <c r="AM28" s="33"/>
      <c r="AN28" s="34"/>
      <c r="AO28" s="33"/>
      <c r="AP28" s="33"/>
      <c r="AQ28" s="34"/>
      <c r="AR28" s="33"/>
      <c r="AS28" s="33"/>
      <c r="AT28" s="34"/>
      <c r="AU28" s="33"/>
      <c r="AV28" s="33"/>
      <c r="AW28" s="34"/>
      <c r="AX28" s="36">
        <f t="shared" si="0"/>
        <v>0.25</v>
      </c>
      <c r="AZ28" s="47">
        <f t="shared" si="1"/>
        <v>25</v>
      </c>
    </row>
    <row r="29" spans="1:52" x14ac:dyDescent="0.25">
      <c r="A29" s="5" t="s">
        <v>263</v>
      </c>
      <c r="B29" s="11" t="s">
        <v>18</v>
      </c>
      <c r="C29" s="33"/>
      <c r="D29" s="33"/>
      <c r="E29" s="34"/>
      <c r="F29" s="33"/>
      <c r="G29" s="33"/>
      <c r="H29" s="34"/>
      <c r="I29" s="33"/>
      <c r="J29" s="33"/>
      <c r="K29" s="34"/>
      <c r="L29" s="33"/>
      <c r="M29" s="33"/>
      <c r="N29" s="34"/>
      <c r="O29" s="33"/>
      <c r="P29" s="33"/>
      <c r="Q29" s="34"/>
      <c r="R29" s="33"/>
      <c r="S29" s="33"/>
      <c r="T29" s="34"/>
      <c r="U29" s="33"/>
      <c r="V29" s="33"/>
      <c r="W29" s="34"/>
      <c r="X29" s="33"/>
      <c r="Y29" s="33"/>
      <c r="Z29" s="34"/>
      <c r="AA29" s="33">
        <v>102.8</v>
      </c>
      <c r="AB29" s="33">
        <f>AA29*B5/C5</f>
        <v>102.8</v>
      </c>
      <c r="AC29" s="34">
        <f>(AA29*B5/1000)</f>
        <v>1.028</v>
      </c>
      <c r="AD29" s="5" t="s">
        <v>263</v>
      </c>
      <c r="AE29" s="11" t="s">
        <v>18</v>
      </c>
      <c r="AF29" s="33"/>
      <c r="AG29" s="33"/>
      <c r="AH29" s="34"/>
      <c r="AI29" s="33"/>
      <c r="AJ29" s="33"/>
      <c r="AK29" s="34"/>
      <c r="AL29" s="33"/>
      <c r="AM29" s="33"/>
      <c r="AN29" s="34"/>
      <c r="AO29" s="33"/>
      <c r="AP29" s="33"/>
      <c r="AQ29" s="34"/>
      <c r="AR29" s="33"/>
      <c r="AS29" s="33"/>
      <c r="AT29" s="34"/>
      <c r="AU29" s="33"/>
      <c r="AV29" s="33"/>
      <c r="AW29" s="34"/>
      <c r="AX29" s="36">
        <f t="shared" si="0"/>
        <v>1.028</v>
      </c>
      <c r="AZ29" s="47">
        <f t="shared" si="1"/>
        <v>102.8</v>
      </c>
    </row>
    <row r="30" spans="1:52" x14ac:dyDescent="0.25">
      <c r="A30" s="5" t="s">
        <v>33</v>
      </c>
      <c r="B30" s="11" t="s">
        <v>18</v>
      </c>
      <c r="C30" s="33"/>
      <c r="D30" s="33"/>
      <c r="E30" s="34"/>
      <c r="F30" s="33"/>
      <c r="G30" s="33"/>
      <c r="H30" s="34"/>
      <c r="I30" s="33"/>
      <c r="J30" s="33"/>
      <c r="K30" s="34"/>
      <c r="L30" s="33"/>
      <c r="M30" s="33"/>
      <c r="N30" s="34"/>
      <c r="O30" s="33"/>
      <c r="P30" s="33"/>
      <c r="Q30" s="34"/>
      <c r="R30" s="33"/>
      <c r="S30" s="33"/>
      <c r="T30" s="34"/>
      <c r="U30" s="33"/>
      <c r="V30" s="33"/>
      <c r="W30" s="34"/>
      <c r="X30" s="33"/>
      <c r="Y30" s="33"/>
      <c r="Z30" s="34"/>
      <c r="AA30" s="33"/>
      <c r="AB30" s="33"/>
      <c r="AC30" s="34"/>
      <c r="AD30" s="5" t="s">
        <v>33</v>
      </c>
      <c r="AE30" s="11" t="s">
        <v>18</v>
      </c>
      <c r="AF30" s="33">
        <v>1.65</v>
      </c>
      <c r="AG30" s="33">
        <f>AF30*B5/C5</f>
        <v>1.65</v>
      </c>
      <c r="AH30" s="34">
        <f>(AF30*B5/1000)</f>
        <v>1.6500000000000001E-2</v>
      </c>
      <c r="AI30" s="33"/>
      <c r="AJ30" s="33"/>
      <c r="AK30" s="34"/>
      <c r="AL30" s="33"/>
      <c r="AM30" s="33"/>
      <c r="AN30" s="34"/>
      <c r="AO30" s="33">
        <v>45.5</v>
      </c>
      <c r="AP30" s="33">
        <f>AO30*B5/C5</f>
        <v>45.5</v>
      </c>
      <c r="AQ30" s="34">
        <f>(AO30*B5/1000)</f>
        <v>0.45500000000000002</v>
      </c>
      <c r="AR30" s="33"/>
      <c r="AS30" s="33"/>
      <c r="AT30" s="34"/>
      <c r="AU30" s="33"/>
      <c r="AV30" s="33"/>
      <c r="AW30" s="34"/>
      <c r="AX30" s="36">
        <f t="shared" si="0"/>
        <v>0.47150000000000003</v>
      </c>
      <c r="AZ30" s="47">
        <f t="shared" si="1"/>
        <v>47.15</v>
      </c>
    </row>
    <row r="31" spans="1:52" x14ac:dyDescent="0.25">
      <c r="A31" s="5" t="s">
        <v>278</v>
      </c>
      <c r="B31" s="11" t="s">
        <v>18</v>
      </c>
      <c r="C31" s="33"/>
      <c r="D31" s="33"/>
      <c r="E31" s="34"/>
      <c r="F31" s="33"/>
      <c r="G31" s="33"/>
      <c r="H31" s="34"/>
      <c r="I31" s="33"/>
      <c r="J31" s="33"/>
      <c r="K31" s="34"/>
      <c r="L31" s="33"/>
      <c r="M31" s="33"/>
      <c r="N31" s="34"/>
      <c r="O31" s="33"/>
      <c r="P31" s="33"/>
      <c r="Q31" s="34"/>
      <c r="R31" s="33"/>
      <c r="S31" s="33"/>
      <c r="T31" s="34"/>
      <c r="U31" s="33"/>
      <c r="V31" s="33"/>
      <c r="W31" s="34"/>
      <c r="X31" s="33"/>
      <c r="Y31" s="33"/>
      <c r="Z31" s="34"/>
      <c r="AA31" s="33"/>
      <c r="AB31" s="33"/>
      <c r="AC31" s="34"/>
      <c r="AD31" s="5" t="s">
        <v>278</v>
      </c>
      <c r="AE31" s="11" t="s">
        <v>18</v>
      </c>
      <c r="AF31" s="33"/>
      <c r="AG31" s="33"/>
      <c r="AH31" s="34"/>
      <c r="AI31" s="33">
        <v>18</v>
      </c>
      <c r="AJ31" s="33">
        <f>AI31*B5/C5</f>
        <v>18</v>
      </c>
      <c r="AK31" s="34">
        <f>(AI31*B5/1000)</f>
        <v>0.18</v>
      </c>
      <c r="AL31" s="33"/>
      <c r="AM31" s="33"/>
      <c r="AN31" s="34"/>
      <c r="AO31" s="33"/>
      <c r="AP31" s="33"/>
      <c r="AQ31" s="34"/>
      <c r="AR31" s="33"/>
      <c r="AS31" s="33"/>
      <c r="AT31" s="34"/>
      <c r="AU31" s="33"/>
      <c r="AV31" s="33"/>
      <c r="AW31" s="34"/>
      <c r="AX31" s="36">
        <f t="shared" si="0"/>
        <v>0.18</v>
      </c>
      <c r="AZ31" s="47">
        <f t="shared" si="1"/>
        <v>18</v>
      </c>
    </row>
    <row r="32" spans="1:52" x14ac:dyDescent="0.25">
      <c r="A32" s="5" t="s">
        <v>229</v>
      </c>
      <c r="B32" s="11" t="s">
        <v>18</v>
      </c>
      <c r="C32" s="33"/>
      <c r="D32" s="33"/>
      <c r="E32" s="34"/>
      <c r="F32" s="33"/>
      <c r="G32" s="33"/>
      <c r="H32" s="34"/>
      <c r="I32" s="33"/>
      <c r="J32" s="33"/>
      <c r="K32" s="34"/>
      <c r="L32" s="33"/>
      <c r="M32" s="33"/>
      <c r="N32" s="34"/>
      <c r="O32" s="33"/>
      <c r="P32" s="33"/>
      <c r="Q32" s="34"/>
      <c r="R32" s="33"/>
      <c r="S32" s="33"/>
      <c r="T32" s="34"/>
      <c r="U32" s="33"/>
      <c r="V32" s="33"/>
      <c r="W32" s="34"/>
      <c r="X32" s="33"/>
      <c r="Y32" s="33"/>
      <c r="Z32" s="34"/>
      <c r="AA32" s="33"/>
      <c r="AB32" s="33"/>
      <c r="AC32" s="34"/>
      <c r="AD32" s="5" t="s">
        <v>229</v>
      </c>
      <c r="AE32" s="11" t="s">
        <v>18</v>
      </c>
      <c r="AF32" s="33"/>
      <c r="AG32" s="33"/>
      <c r="AH32" s="34"/>
      <c r="AI32" s="33"/>
      <c r="AJ32" s="33"/>
      <c r="AK32" s="34"/>
      <c r="AL32" s="33"/>
      <c r="AM32" s="33"/>
      <c r="AN32" s="34"/>
      <c r="AO32" s="33">
        <v>9.1</v>
      </c>
      <c r="AP32" s="33">
        <f>AO32*B5/C5</f>
        <v>9.1</v>
      </c>
      <c r="AQ32" s="34">
        <f>(AO32*B5/1000)</f>
        <v>9.0999999999999998E-2</v>
      </c>
      <c r="AR32" s="33"/>
      <c r="AS32" s="33"/>
      <c r="AT32" s="34"/>
      <c r="AU32" s="33"/>
      <c r="AV32" s="33"/>
      <c r="AW32" s="34"/>
      <c r="AX32" s="36">
        <f t="shared" si="0"/>
        <v>9.0999999999999998E-2</v>
      </c>
      <c r="AZ32" s="47">
        <f t="shared" si="1"/>
        <v>9.1</v>
      </c>
    </row>
    <row r="33" spans="1:52" x14ac:dyDescent="0.25">
      <c r="A33" s="5" t="s">
        <v>75</v>
      </c>
      <c r="B33" s="11" t="s">
        <v>39</v>
      </c>
      <c r="C33" s="33"/>
      <c r="D33" s="33"/>
      <c r="E33" s="34"/>
      <c r="F33" s="33"/>
      <c r="G33" s="33"/>
      <c r="H33" s="34"/>
      <c r="I33" s="33"/>
      <c r="J33" s="33"/>
      <c r="K33" s="34"/>
      <c r="L33" s="33"/>
      <c r="M33" s="33"/>
      <c r="N33" s="34"/>
      <c r="O33" s="33"/>
      <c r="P33" s="33"/>
      <c r="Q33" s="34"/>
      <c r="R33" s="33"/>
      <c r="S33" s="33"/>
      <c r="T33" s="34"/>
      <c r="U33" s="33"/>
      <c r="V33" s="33"/>
      <c r="W33" s="34"/>
      <c r="X33" s="33"/>
      <c r="Y33" s="33"/>
      <c r="Z33" s="34"/>
      <c r="AA33" s="33"/>
      <c r="AB33" s="33"/>
      <c r="AC33" s="34"/>
      <c r="AD33" s="5" t="s">
        <v>75</v>
      </c>
      <c r="AE33" s="11" t="s">
        <v>39</v>
      </c>
      <c r="AF33" s="33"/>
      <c r="AG33" s="33"/>
      <c r="AH33" s="34"/>
      <c r="AI33" s="33"/>
      <c r="AJ33" s="33"/>
      <c r="AK33" s="34"/>
      <c r="AL33" s="33"/>
      <c r="AM33" s="33"/>
      <c r="AN33" s="34"/>
      <c r="AO33" s="33">
        <v>0.8</v>
      </c>
      <c r="AP33" s="33">
        <f>AO33*B5/C5</f>
        <v>0.8</v>
      </c>
      <c r="AQ33" s="34">
        <f>(AO33*B5/1000)/0.01</f>
        <v>0.8</v>
      </c>
      <c r="AR33" s="33"/>
      <c r="AS33" s="33"/>
      <c r="AT33" s="34"/>
      <c r="AU33" s="33"/>
      <c r="AV33" s="33"/>
      <c r="AW33" s="34"/>
      <c r="AX33" s="36">
        <f t="shared" si="0"/>
        <v>0.8</v>
      </c>
      <c r="AY33" t="s">
        <v>230</v>
      </c>
      <c r="AZ33" s="47">
        <f t="shared" si="1"/>
        <v>0.8</v>
      </c>
    </row>
    <row r="34" spans="1:52" x14ac:dyDescent="0.25">
      <c r="A34" s="5" t="s">
        <v>36</v>
      </c>
      <c r="B34" s="11" t="s">
        <v>18</v>
      </c>
      <c r="C34" s="33"/>
      <c r="D34" s="33"/>
      <c r="E34" s="34"/>
      <c r="F34" s="33"/>
      <c r="G34" s="33"/>
      <c r="H34" s="34"/>
      <c r="I34" s="33"/>
      <c r="J34" s="33"/>
      <c r="K34" s="34"/>
      <c r="L34" s="33"/>
      <c r="M34" s="33"/>
      <c r="N34" s="34"/>
      <c r="O34" s="33"/>
      <c r="P34" s="33"/>
      <c r="Q34" s="34"/>
      <c r="R34" s="33"/>
      <c r="S34" s="33"/>
      <c r="T34" s="34"/>
      <c r="U34" s="33"/>
      <c r="V34" s="33"/>
      <c r="W34" s="34"/>
      <c r="X34" s="33"/>
      <c r="Y34" s="33"/>
      <c r="Z34" s="34"/>
      <c r="AA34" s="33"/>
      <c r="AB34" s="33"/>
      <c r="AC34" s="34"/>
      <c r="AD34" s="5" t="s">
        <v>36</v>
      </c>
      <c r="AE34" s="11" t="s">
        <v>18</v>
      </c>
      <c r="AF34" s="33"/>
      <c r="AG34" s="33"/>
      <c r="AH34" s="34"/>
      <c r="AI34" s="33"/>
      <c r="AJ34" s="33"/>
      <c r="AK34" s="34"/>
      <c r="AL34" s="33"/>
      <c r="AM34" s="33"/>
      <c r="AN34" s="34"/>
      <c r="AO34" s="33"/>
      <c r="AP34" s="33"/>
      <c r="AQ34" s="34"/>
      <c r="AR34" s="33">
        <v>0.56000000000000005</v>
      </c>
      <c r="AS34" s="33">
        <f>AR34*B5/C5</f>
        <v>0.56000000000000005</v>
      </c>
      <c r="AT34" s="34">
        <f>(AR34*B5/1000)</f>
        <v>5.6000000000000008E-3</v>
      </c>
      <c r="AU34" s="33"/>
      <c r="AV34" s="33"/>
      <c r="AW34" s="34"/>
      <c r="AX34" s="36">
        <f t="shared" si="0"/>
        <v>5.6000000000000008E-3</v>
      </c>
      <c r="AZ34" s="47">
        <f t="shared" si="1"/>
        <v>0.56000000000000005</v>
      </c>
    </row>
    <row r="35" spans="1:52" ht="12.75" customHeight="1" x14ac:dyDescent="0.25">
      <c r="A35" s="5" t="s">
        <v>37</v>
      </c>
      <c r="B35" s="11" t="s">
        <v>18</v>
      </c>
      <c r="C35" s="33"/>
      <c r="D35" s="33"/>
      <c r="E35" s="34"/>
      <c r="F35" s="33"/>
      <c r="G35" s="33"/>
      <c r="H35" s="34"/>
      <c r="I35" s="33"/>
      <c r="J35" s="33"/>
      <c r="K35" s="34"/>
      <c r="L35" s="33"/>
      <c r="M35" s="33"/>
      <c r="N35" s="34"/>
      <c r="O35" s="33"/>
      <c r="P35" s="33"/>
      <c r="Q35" s="34"/>
      <c r="R35" s="33"/>
      <c r="S35" s="33"/>
      <c r="T35" s="34"/>
      <c r="U35" s="33"/>
      <c r="V35" s="33"/>
      <c r="W35" s="34"/>
      <c r="X35" s="33"/>
      <c r="Y35" s="33"/>
      <c r="Z35" s="34"/>
      <c r="AA35" s="33"/>
      <c r="AB35" s="33"/>
      <c r="AC35" s="34"/>
      <c r="AD35" s="5" t="s">
        <v>37</v>
      </c>
      <c r="AE35" s="11" t="s">
        <v>18</v>
      </c>
      <c r="AF35" s="33"/>
      <c r="AG35" s="33"/>
      <c r="AH35" s="34"/>
      <c r="AI35" s="33"/>
      <c r="AJ35" s="33"/>
      <c r="AK35" s="34"/>
      <c r="AL35" s="33"/>
      <c r="AM35" s="33"/>
      <c r="AN35" s="34"/>
      <c r="AO35" s="33"/>
      <c r="AP35" s="33"/>
      <c r="AQ35" s="34"/>
      <c r="AR35" s="33"/>
      <c r="AS35" s="33"/>
      <c r="AT35" s="34"/>
      <c r="AU35" s="33">
        <v>60</v>
      </c>
      <c r="AV35" s="33">
        <f>AU35*B5/C5</f>
        <v>60</v>
      </c>
      <c r="AW35" s="34">
        <f>(AU35*B5/1000)</f>
        <v>0.6</v>
      </c>
      <c r="AX35" s="36">
        <f t="shared" si="0"/>
        <v>0.6</v>
      </c>
      <c r="AZ35" s="47">
        <f t="shared" si="1"/>
        <v>60</v>
      </c>
    </row>
    <row r="36" spans="1:52" ht="12.75" customHeight="1" x14ac:dyDescent="0.25">
      <c r="A36" s="5" t="s">
        <v>243</v>
      </c>
      <c r="B36" s="11" t="s">
        <v>18</v>
      </c>
      <c r="C36" s="33"/>
      <c r="D36" s="33"/>
      <c r="E36" s="34"/>
      <c r="F36" s="33"/>
      <c r="G36" s="33"/>
      <c r="H36" s="34"/>
      <c r="I36" s="33"/>
      <c r="J36" s="33"/>
      <c r="K36" s="34"/>
      <c r="L36" s="33"/>
      <c r="M36" s="33"/>
      <c r="N36" s="34"/>
      <c r="O36" s="33"/>
      <c r="P36" s="33"/>
      <c r="Q36" s="34"/>
      <c r="R36" s="33"/>
      <c r="S36" s="33"/>
      <c r="T36" s="34"/>
      <c r="U36" s="33"/>
      <c r="V36" s="33"/>
      <c r="W36" s="34"/>
      <c r="X36" s="33"/>
      <c r="Y36" s="33"/>
      <c r="Z36" s="34"/>
      <c r="AA36" s="33">
        <v>6.4</v>
      </c>
      <c r="AB36" s="33">
        <f>AA36*B5/C5</f>
        <v>6.4</v>
      </c>
      <c r="AC36" s="34">
        <f>(AA36*B5/1000)</f>
        <v>6.4000000000000001E-2</v>
      </c>
      <c r="AD36" s="5" t="s">
        <v>243</v>
      </c>
      <c r="AE36" s="11" t="s">
        <v>18</v>
      </c>
      <c r="AF36" s="33"/>
      <c r="AG36" s="33"/>
      <c r="AH36" s="34"/>
      <c r="AI36" s="33"/>
      <c r="AJ36" s="33"/>
      <c r="AK36" s="34"/>
      <c r="AL36" s="33"/>
      <c r="AM36" s="33"/>
      <c r="AN36" s="34"/>
      <c r="AO36" s="33"/>
      <c r="AP36" s="33"/>
      <c r="AQ36" s="34"/>
      <c r="AR36" s="33"/>
      <c r="AS36" s="33"/>
      <c r="AT36" s="34"/>
      <c r="AU36" s="33"/>
      <c r="AV36" s="33"/>
      <c r="AW36" s="34"/>
      <c r="AX36" s="36">
        <f t="shared" si="0"/>
        <v>6.4000000000000001E-2</v>
      </c>
      <c r="AZ36" s="47">
        <f t="shared" si="1"/>
        <v>6.4</v>
      </c>
    </row>
    <row r="37" spans="1:52" ht="12.75" customHeight="1" x14ac:dyDescent="0.25">
      <c r="A37" s="5" t="s">
        <v>77</v>
      </c>
      <c r="B37" s="11" t="s">
        <v>18</v>
      </c>
      <c r="C37" s="33"/>
      <c r="D37" s="33"/>
      <c r="E37" s="34"/>
      <c r="F37" s="33"/>
      <c r="G37" s="33"/>
      <c r="H37" s="34"/>
      <c r="I37" s="33"/>
      <c r="J37" s="33"/>
      <c r="K37" s="34"/>
      <c r="L37" s="33"/>
      <c r="M37" s="33"/>
      <c r="N37" s="34"/>
      <c r="O37" s="33"/>
      <c r="P37" s="33"/>
      <c r="Q37" s="34"/>
      <c r="R37" s="33"/>
      <c r="S37" s="33"/>
      <c r="T37" s="34"/>
      <c r="U37" s="33"/>
      <c r="V37" s="33"/>
      <c r="W37" s="34"/>
      <c r="X37" s="33"/>
      <c r="Y37" s="33"/>
      <c r="Z37" s="34"/>
      <c r="AA37" s="33"/>
      <c r="AB37" s="33"/>
      <c r="AC37" s="34"/>
      <c r="AD37" s="5" t="s">
        <v>77</v>
      </c>
      <c r="AE37" s="11" t="s">
        <v>18</v>
      </c>
      <c r="AF37" s="33"/>
      <c r="AG37" s="33"/>
      <c r="AH37" s="34"/>
      <c r="AI37" s="33"/>
      <c r="AJ37" s="33"/>
      <c r="AK37" s="34"/>
      <c r="AL37" s="33"/>
      <c r="AM37" s="33"/>
      <c r="AN37" s="34"/>
      <c r="AO37" s="33"/>
      <c r="AP37" s="33"/>
      <c r="AQ37" s="34"/>
      <c r="AR37" s="33"/>
      <c r="AS37" s="33"/>
      <c r="AT37" s="34"/>
      <c r="AU37" s="33">
        <v>5</v>
      </c>
      <c r="AV37" s="33">
        <f>AU37*B5/C5</f>
        <v>5</v>
      </c>
      <c r="AW37" s="34">
        <f>(AU37*B5/1000)</f>
        <v>0.05</v>
      </c>
      <c r="AX37" s="36">
        <f t="shared" si="0"/>
        <v>0.05</v>
      </c>
      <c r="AZ37" s="47">
        <f t="shared" si="1"/>
        <v>5</v>
      </c>
    </row>
  </sheetData>
  <mergeCells count="47">
    <mergeCell ref="A4:A5"/>
    <mergeCell ref="C7:E7"/>
    <mergeCell ref="F7:H7"/>
    <mergeCell ref="I7:K7"/>
    <mergeCell ref="L7:N7"/>
    <mergeCell ref="C6:N6"/>
    <mergeCell ref="AX7:AX8"/>
    <mergeCell ref="C8:E8"/>
    <mergeCell ref="F8:H8"/>
    <mergeCell ref="I8:K8"/>
    <mergeCell ref="L8:N8"/>
    <mergeCell ref="O8:Q8"/>
    <mergeCell ref="R7:T7"/>
    <mergeCell ref="U7:W7"/>
    <mergeCell ref="X7:Z7"/>
    <mergeCell ref="AA7:AC7"/>
    <mergeCell ref="AF7:AH7"/>
    <mergeCell ref="AI7:AK7"/>
    <mergeCell ref="O7:Q7"/>
    <mergeCell ref="R8:T8"/>
    <mergeCell ref="U8:W8"/>
    <mergeCell ref="X8:Z8"/>
    <mergeCell ref="AF3:AI3"/>
    <mergeCell ref="AI8:AK8"/>
    <mergeCell ref="AL7:AN7"/>
    <mergeCell ref="AO7:AQ7"/>
    <mergeCell ref="AR7:AT7"/>
    <mergeCell ref="AJ3:AL3"/>
    <mergeCell ref="AM3:AO3"/>
    <mergeCell ref="AQ3:AS3"/>
    <mergeCell ref="AT3:AU3"/>
    <mergeCell ref="AF8:AH8"/>
    <mergeCell ref="AL8:AN8"/>
    <mergeCell ref="AO8:AQ8"/>
    <mergeCell ref="AR8:AT8"/>
    <mergeCell ref="AF2:AI2"/>
    <mergeCell ref="AJ2:AL2"/>
    <mergeCell ref="AM2:AO2"/>
    <mergeCell ref="AQ2:AS2"/>
    <mergeCell ref="AT2:AU2"/>
    <mergeCell ref="O6:Q6"/>
    <mergeCell ref="R6:AC6"/>
    <mergeCell ref="AF6:AN6"/>
    <mergeCell ref="AO6:AW6"/>
    <mergeCell ref="AU8:AW8"/>
    <mergeCell ref="AU7:AW7"/>
    <mergeCell ref="AA8:AC8"/>
  </mergeCells>
  <pageMargins left="0" right="0" top="0" bottom="0" header="0.31496062992125984" footer="0.31496062992125984"/>
  <pageSetup paperSize="9" scale="9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/>
  <dimension ref="A1:AZ41"/>
  <sheetViews>
    <sheetView zoomScaleNormal="100" workbookViewId="0">
      <pane xSplit="5" ySplit="8" topLeftCell="AA9" activePane="bottomRight" state="frozen"/>
      <selection pane="topRight" activeCell="F1" sqref="F1"/>
      <selection pane="bottomLeft" activeCell="A9" sqref="A9"/>
      <selection pane="bottomRight" activeCell="B6" sqref="B6"/>
    </sheetView>
  </sheetViews>
  <sheetFormatPr defaultRowHeight="15" x14ac:dyDescent="0.25"/>
  <cols>
    <col min="1" max="1" width="15.7109375" customWidth="1"/>
    <col min="2" max="2" width="4.7109375" customWidth="1"/>
    <col min="3" max="3" width="5.140625" customWidth="1"/>
    <col min="4" max="4" width="4.7109375" customWidth="1"/>
    <col min="5" max="5" width="5" style="2" customWidth="1"/>
    <col min="6" max="7" width="4.7109375" customWidth="1"/>
    <col min="8" max="8" width="4.7109375" style="2" customWidth="1"/>
    <col min="9" max="10" width="4.7109375" customWidth="1"/>
    <col min="11" max="11" width="4.7109375" style="2" customWidth="1"/>
    <col min="12" max="13" width="4.7109375" customWidth="1"/>
    <col min="14" max="14" width="4.7109375" style="2" customWidth="1"/>
    <col min="15" max="16" width="4.7109375" customWidth="1"/>
    <col min="17" max="17" width="4.7109375" style="2" customWidth="1"/>
    <col min="18" max="19" width="4.7109375" customWidth="1"/>
    <col min="20" max="20" width="4.7109375" style="2" customWidth="1"/>
    <col min="21" max="22" width="4.7109375" customWidth="1"/>
    <col min="23" max="23" width="4.7109375" style="2" customWidth="1"/>
    <col min="24" max="25" width="4.7109375" customWidth="1"/>
    <col min="26" max="26" width="4.7109375" style="2" customWidth="1"/>
    <col min="27" max="28" width="4.7109375" customWidth="1"/>
    <col min="29" max="29" width="4.7109375" style="2" customWidth="1"/>
    <col min="30" max="30" width="18.5703125" style="2" customWidth="1"/>
    <col min="31" max="31" width="4.7109375" style="2" customWidth="1"/>
    <col min="32" max="33" width="4.7109375" customWidth="1"/>
    <col min="34" max="34" width="4.7109375" style="2" customWidth="1"/>
    <col min="35" max="36" width="4.7109375" customWidth="1"/>
    <col min="37" max="37" width="4.7109375" style="2" customWidth="1"/>
    <col min="38" max="39" width="4.7109375" customWidth="1"/>
    <col min="40" max="40" width="4.7109375" style="2" customWidth="1"/>
    <col min="41" max="42" width="4.7109375" customWidth="1"/>
    <col min="43" max="43" width="4.7109375" style="2" customWidth="1"/>
    <col min="44" max="45" width="4.7109375" customWidth="1"/>
    <col min="46" max="46" width="4.7109375" style="2" customWidth="1"/>
    <col min="47" max="48" width="4.7109375" customWidth="1"/>
    <col min="49" max="49" width="4.7109375" style="2" customWidth="1"/>
    <col min="50" max="50" width="9.140625" style="2"/>
    <col min="52" max="52" width="9.140625" style="2"/>
  </cols>
  <sheetData>
    <row r="1" spans="1:52" ht="18.75" x14ac:dyDescent="0.3">
      <c r="A1" t="s">
        <v>149</v>
      </c>
      <c r="J1" s="1" t="s">
        <v>0</v>
      </c>
      <c r="K1" s="1"/>
      <c r="L1" s="1"/>
      <c r="M1" s="1"/>
    </row>
    <row r="2" spans="1:52" ht="18.75" x14ac:dyDescent="0.3">
      <c r="F2" t="s">
        <v>1</v>
      </c>
      <c r="J2" s="1"/>
      <c r="K2" s="1"/>
      <c r="L2" s="3"/>
      <c r="M2" s="3"/>
      <c r="N2" s="14"/>
      <c r="O2" t="s">
        <v>2</v>
      </c>
      <c r="AE2" s="67" t="s">
        <v>56</v>
      </c>
      <c r="AF2" s="67"/>
      <c r="AG2" s="67"/>
      <c r="AH2" s="67"/>
      <c r="AI2" s="69"/>
      <c r="AJ2" s="69"/>
      <c r="AK2" s="69"/>
      <c r="AL2" s="67" t="s">
        <v>57</v>
      </c>
      <c r="AM2" s="67"/>
      <c r="AN2" s="67"/>
      <c r="AP2" s="67" t="s">
        <v>58</v>
      </c>
      <c r="AQ2" s="67"/>
      <c r="AR2" s="67"/>
      <c r="AS2" s="67"/>
      <c r="AT2" s="67"/>
      <c r="AU2" s="25" t="s">
        <v>245</v>
      </c>
      <c r="AV2" s="25"/>
    </row>
    <row r="3" spans="1:52" ht="18.75" x14ac:dyDescent="0.3">
      <c r="E3" s="2" t="s">
        <v>235</v>
      </c>
      <c r="J3" s="1"/>
      <c r="K3" s="1"/>
      <c r="L3" s="4"/>
      <c r="M3" s="4"/>
      <c r="N3" s="15"/>
      <c r="Q3" s="2" t="s">
        <v>236</v>
      </c>
      <c r="AE3" s="67" t="s">
        <v>59</v>
      </c>
      <c r="AF3" s="67"/>
      <c r="AG3" s="67"/>
      <c r="AH3" s="67"/>
      <c r="AI3" s="68"/>
      <c r="AJ3" s="68"/>
      <c r="AK3" s="68"/>
      <c r="AL3" s="67" t="s">
        <v>222</v>
      </c>
      <c r="AM3" s="67"/>
      <c r="AN3" s="67"/>
      <c r="AP3" s="67" t="s">
        <v>60</v>
      </c>
      <c r="AQ3" s="67"/>
      <c r="AR3" s="67"/>
      <c r="AS3" s="68"/>
      <c r="AT3" s="68"/>
      <c r="AU3" s="25" t="s">
        <v>61</v>
      </c>
      <c r="AV3" s="25"/>
    </row>
    <row r="4" spans="1:52" x14ac:dyDescent="0.25">
      <c r="A4" s="66" t="s">
        <v>3</v>
      </c>
      <c r="B4" s="5" t="s">
        <v>4</v>
      </c>
      <c r="C4" s="5" t="s">
        <v>5</v>
      </c>
    </row>
    <row r="5" spans="1:52" x14ac:dyDescent="0.25">
      <c r="A5" s="66"/>
      <c r="B5" s="5">
        <v>10</v>
      </c>
      <c r="C5" s="5">
        <v>10</v>
      </c>
    </row>
    <row r="6" spans="1:52" x14ac:dyDescent="0.25">
      <c r="A6" s="6"/>
      <c r="B6" s="7"/>
      <c r="C6" s="86" t="s">
        <v>145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 t="s">
        <v>146</v>
      </c>
      <c r="P6" s="86"/>
      <c r="Q6" s="86"/>
      <c r="R6" s="86" t="s">
        <v>147</v>
      </c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29"/>
      <c r="AE6" s="29"/>
      <c r="AF6" s="86" t="s">
        <v>147</v>
      </c>
      <c r="AG6" s="86"/>
      <c r="AH6" s="86"/>
      <c r="AI6" s="86"/>
      <c r="AJ6" s="86"/>
      <c r="AK6" s="86"/>
      <c r="AL6" s="86"/>
      <c r="AM6" s="86"/>
      <c r="AN6" s="86"/>
      <c r="AO6" s="86" t="s">
        <v>148</v>
      </c>
      <c r="AP6" s="86"/>
      <c r="AQ6" s="86"/>
      <c r="AR6" s="86"/>
      <c r="AS6" s="86"/>
      <c r="AT6" s="86"/>
      <c r="AU6" s="86"/>
      <c r="AV6" s="86"/>
      <c r="AW6" s="86"/>
    </row>
    <row r="7" spans="1:52" ht="54.75" customHeight="1" x14ac:dyDescent="0.25">
      <c r="A7" s="8" t="s">
        <v>6</v>
      </c>
      <c r="B7" s="9" t="s">
        <v>7</v>
      </c>
      <c r="C7" s="73" t="s">
        <v>116</v>
      </c>
      <c r="D7" s="73"/>
      <c r="E7" s="73"/>
      <c r="F7" s="72" t="s">
        <v>249</v>
      </c>
      <c r="G7" s="72"/>
      <c r="H7" s="72"/>
      <c r="I7" s="72" t="s">
        <v>64</v>
      </c>
      <c r="J7" s="72"/>
      <c r="K7" s="72"/>
      <c r="L7" s="72" t="s">
        <v>48</v>
      </c>
      <c r="M7" s="72"/>
      <c r="N7" s="72"/>
      <c r="O7" s="72" t="s">
        <v>237</v>
      </c>
      <c r="P7" s="72"/>
      <c r="Q7" s="72"/>
      <c r="R7" s="72" t="s">
        <v>139</v>
      </c>
      <c r="S7" s="72"/>
      <c r="T7" s="72"/>
      <c r="U7" s="75" t="s">
        <v>301</v>
      </c>
      <c r="V7" s="75"/>
      <c r="W7" s="75"/>
      <c r="X7" s="73" t="s">
        <v>200</v>
      </c>
      <c r="Y7" s="73"/>
      <c r="Z7" s="73"/>
      <c r="AA7" s="72" t="s">
        <v>169</v>
      </c>
      <c r="AB7" s="72"/>
      <c r="AC7" s="72"/>
      <c r="AD7" s="8" t="s">
        <v>6</v>
      </c>
      <c r="AE7" s="9" t="s">
        <v>7</v>
      </c>
      <c r="AF7" s="73" t="s">
        <v>13</v>
      </c>
      <c r="AG7" s="73"/>
      <c r="AH7" s="73"/>
      <c r="AI7" s="73" t="s">
        <v>289</v>
      </c>
      <c r="AJ7" s="73"/>
      <c r="AK7" s="73"/>
      <c r="AL7" s="73" t="s">
        <v>83</v>
      </c>
      <c r="AM7" s="73"/>
      <c r="AN7" s="73"/>
      <c r="AO7" s="73" t="s">
        <v>15</v>
      </c>
      <c r="AP7" s="73"/>
      <c r="AQ7" s="73"/>
      <c r="AR7" s="73" t="s">
        <v>14</v>
      </c>
      <c r="AS7" s="73"/>
      <c r="AT7" s="73"/>
      <c r="AU7" s="73" t="s">
        <v>84</v>
      </c>
      <c r="AV7" s="73"/>
      <c r="AW7" s="73"/>
      <c r="AX7" s="70" t="s">
        <v>16</v>
      </c>
    </row>
    <row r="8" spans="1:52" s="2" customFormat="1" x14ac:dyDescent="0.25">
      <c r="A8" s="10" t="s">
        <v>17</v>
      </c>
      <c r="B8" s="10"/>
      <c r="C8" s="71">
        <v>200</v>
      </c>
      <c r="D8" s="71"/>
      <c r="E8" s="71"/>
      <c r="F8" s="71">
        <v>180</v>
      </c>
      <c r="G8" s="71"/>
      <c r="H8" s="71"/>
      <c r="I8" s="71">
        <v>40</v>
      </c>
      <c r="J8" s="71"/>
      <c r="K8" s="71"/>
      <c r="L8" s="71">
        <v>100</v>
      </c>
      <c r="M8" s="71"/>
      <c r="N8" s="71"/>
      <c r="O8" s="71">
        <v>60</v>
      </c>
      <c r="P8" s="71"/>
      <c r="Q8" s="71"/>
      <c r="R8" s="71">
        <v>200</v>
      </c>
      <c r="S8" s="71"/>
      <c r="T8" s="71"/>
      <c r="U8" s="71">
        <v>110</v>
      </c>
      <c r="V8" s="71"/>
      <c r="W8" s="71"/>
      <c r="X8" s="71">
        <v>70</v>
      </c>
      <c r="Y8" s="71"/>
      <c r="Z8" s="71"/>
      <c r="AA8" s="71">
        <v>30</v>
      </c>
      <c r="AB8" s="71"/>
      <c r="AC8" s="71"/>
      <c r="AD8" s="10" t="s">
        <v>17</v>
      </c>
      <c r="AE8" s="10"/>
      <c r="AF8" s="71">
        <v>200</v>
      </c>
      <c r="AG8" s="71"/>
      <c r="AH8" s="71"/>
      <c r="AI8" s="71">
        <v>38</v>
      </c>
      <c r="AJ8" s="71"/>
      <c r="AK8" s="71"/>
      <c r="AL8" s="71">
        <v>150</v>
      </c>
      <c r="AM8" s="71"/>
      <c r="AN8" s="71"/>
      <c r="AO8" s="71">
        <v>30</v>
      </c>
      <c r="AP8" s="71"/>
      <c r="AQ8" s="71"/>
      <c r="AR8" s="71">
        <v>150</v>
      </c>
      <c r="AS8" s="71"/>
      <c r="AT8" s="71"/>
      <c r="AU8" s="71">
        <v>60</v>
      </c>
      <c r="AV8" s="71"/>
      <c r="AW8" s="71"/>
      <c r="AX8" s="70"/>
    </row>
    <row r="9" spans="1:52" x14ac:dyDescent="0.25">
      <c r="A9" s="5" t="s">
        <v>254</v>
      </c>
      <c r="B9" s="11" t="s">
        <v>39</v>
      </c>
      <c r="C9" s="33"/>
      <c r="D9" s="33"/>
      <c r="E9" s="34"/>
      <c r="F9" s="33"/>
      <c r="G9" s="33"/>
      <c r="H9" s="34"/>
      <c r="I9" s="33"/>
      <c r="J9" s="33"/>
      <c r="K9" s="34"/>
      <c r="L9" s="33">
        <v>100</v>
      </c>
      <c r="M9" s="33">
        <f>L9*B5/C5</f>
        <v>100</v>
      </c>
      <c r="N9" s="34">
        <f>(L9*B5/1000)/0.5</f>
        <v>2</v>
      </c>
      <c r="O9" s="33"/>
      <c r="P9" s="33"/>
      <c r="Q9" s="34"/>
      <c r="R9" s="33"/>
      <c r="S9" s="33"/>
      <c r="T9" s="34"/>
      <c r="U9" s="33"/>
      <c r="V9" s="33"/>
      <c r="W9" s="34"/>
      <c r="X9" s="33"/>
      <c r="Y9" s="33"/>
      <c r="Z9" s="34"/>
      <c r="AA9" s="33" t="s">
        <v>291</v>
      </c>
      <c r="AB9" s="33"/>
      <c r="AC9" s="34"/>
      <c r="AD9" s="5" t="s">
        <v>254</v>
      </c>
      <c r="AE9" s="11" t="s">
        <v>39</v>
      </c>
      <c r="AF9" s="33"/>
      <c r="AG9" s="33"/>
      <c r="AH9" s="34"/>
      <c r="AI9" s="33"/>
      <c r="AJ9" s="33"/>
      <c r="AK9" s="34"/>
      <c r="AL9" s="33"/>
      <c r="AM9" s="33"/>
      <c r="AN9" s="34"/>
      <c r="AO9" s="33"/>
      <c r="AP9" s="33"/>
      <c r="AQ9" s="34"/>
      <c r="AR9" s="33"/>
      <c r="AS9" s="33"/>
      <c r="AT9" s="34"/>
      <c r="AU9" s="33"/>
      <c r="AV9" s="33"/>
      <c r="AW9" s="34"/>
      <c r="AX9" s="36">
        <f t="shared" ref="AX9:AX40" si="0">E9+H9+K9+N9+Q9+T9+W9+Z9+AC9+AH9+AK9+AN9+AQ9+AT9+AW9</f>
        <v>2</v>
      </c>
      <c r="AY9" t="s">
        <v>300</v>
      </c>
      <c r="AZ9" s="2">
        <v>100</v>
      </c>
    </row>
    <row r="10" spans="1:52" x14ac:dyDescent="0.25">
      <c r="A10" s="5" t="s">
        <v>27</v>
      </c>
      <c r="B10" s="11" t="s">
        <v>18</v>
      </c>
      <c r="C10" s="33"/>
      <c r="D10" s="33"/>
      <c r="E10" s="34"/>
      <c r="F10" s="33"/>
      <c r="G10" s="33"/>
      <c r="H10" s="34"/>
      <c r="I10" s="33"/>
      <c r="J10" s="33"/>
      <c r="K10" s="34"/>
      <c r="L10" s="33">
        <v>20</v>
      </c>
      <c r="M10" s="33">
        <f>L10*B5/C5</f>
        <v>20</v>
      </c>
      <c r="N10" s="34">
        <f>(L10*B5/1000)</f>
        <v>0.2</v>
      </c>
      <c r="O10" s="33"/>
      <c r="P10" s="33"/>
      <c r="Q10" s="34"/>
      <c r="R10" s="33"/>
      <c r="S10" s="33"/>
      <c r="T10" s="34"/>
      <c r="U10" s="33"/>
      <c r="V10" s="33"/>
      <c r="W10" s="34"/>
      <c r="X10" s="33"/>
      <c r="Y10" s="33"/>
      <c r="Z10" s="34"/>
      <c r="AA10" s="33"/>
      <c r="AB10" s="33"/>
      <c r="AC10" s="34"/>
      <c r="AD10" s="5" t="s">
        <v>27</v>
      </c>
      <c r="AE10" s="11" t="s">
        <v>228</v>
      </c>
      <c r="AF10" s="33"/>
      <c r="AG10" s="33"/>
      <c r="AH10" s="34"/>
      <c r="AI10" s="33"/>
      <c r="AJ10" s="33"/>
      <c r="AK10" s="34"/>
      <c r="AL10" s="33"/>
      <c r="AM10" s="33"/>
      <c r="AN10" s="34"/>
      <c r="AO10" s="33"/>
      <c r="AP10" s="33"/>
      <c r="AQ10" s="34"/>
      <c r="AR10" s="33"/>
      <c r="AS10" s="33"/>
      <c r="AT10" s="34"/>
      <c r="AU10" s="33"/>
      <c r="AV10" s="33"/>
      <c r="AW10" s="34"/>
      <c r="AX10" s="36">
        <f t="shared" si="0"/>
        <v>0.2</v>
      </c>
      <c r="AZ10" s="2">
        <f t="shared" ref="AZ10:AZ40" si="1">C10+F10+I10+L10+O10+R10+U10+X10+AA10+AF10+AI10+AL10+AO10+AR10+AU10</f>
        <v>20</v>
      </c>
    </row>
    <row r="11" spans="1:52" x14ac:dyDescent="0.25">
      <c r="A11" s="5" t="s">
        <v>19</v>
      </c>
      <c r="B11" s="11" t="s">
        <v>38</v>
      </c>
      <c r="C11" s="33">
        <v>150</v>
      </c>
      <c r="D11" s="33">
        <f>C11*B5/C5</f>
        <v>150</v>
      </c>
      <c r="E11" s="34">
        <f>(C11*B5/1000)</f>
        <v>1.5</v>
      </c>
      <c r="F11" s="33"/>
      <c r="G11" s="33"/>
      <c r="H11" s="34"/>
      <c r="I11" s="33"/>
      <c r="J11" s="33"/>
      <c r="K11" s="34"/>
      <c r="L11" s="33"/>
      <c r="M11" s="33"/>
      <c r="N11" s="34"/>
      <c r="O11" s="33"/>
      <c r="P11" s="33"/>
      <c r="Q11" s="34"/>
      <c r="R11" s="33"/>
      <c r="S11" s="33"/>
      <c r="T11" s="34"/>
      <c r="U11" s="33"/>
      <c r="V11" s="33"/>
      <c r="W11" s="34"/>
      <c r="X11" s="33">
        <v>16.600000000000001</v>
      </c>
      <c r="Y11" s="33">
        <f>X11*B5/C5</f>
        <v>16.600000000000001</v>
      </c>
      <c r="Z11" s="34">
        <f>(X11*B5/1000)</f>
        <v>0.16600000000000001</v>
      </c>
      <c r="AA11" s="33"/>
      <c r="AB11" s="33"/>
      <c r="AC11" s="34"/>
      <c r="AD11" s="5" t="s">
        <v>19</v>
      </c>
      <c r="AE11" s="11" t="s">
        <v>38</v>
      </c>
      <c r="AF11" s="33"/>
      <c r="AG11" s="33"/>
      <c r="AH11" s="34"/>
      <c r="AI11" s="33"/>
      <c r="AJ11" s="33"/>
      <c r="AK11" s="34"/>
      <c r="AL11" s="33"/>
      <c r="AM11" s="33"/>
      <c r="AN11" s="34"/>
      <c r="AO11" s="33"/>
      <c r="AP11" s="33"/>
      <c r="AQ11" s="34"/>
      <c r="AR11" s="33"/>
      <c r="AS11" s="33"/>
      <c r="AT11" s="34"/>
      <c r="AU11" s="33"/>
      <c r="AV11" s="33"/>
      <c r="AW11" s="34"/>
      <c r="AX11" s="36">
        <f t="shared" si="0"/>
        <v>1.6659999999999999</v>
      </c>
      <c r="AZ11" s="2">
        <f t="shared" si="1"/>
        <v>166.6</v>
      </c>
    </row>
    <row r="12" spans="1:52" x14ac:dyDescent="0.25">
      <c r="A12" s="5" t="s">
        <v>266</v>
      </c>
      <c r="B12" s="11" t="s">
        <v>18</v>
      </c>
      <c r="C12" s="33">
        <v>30</v>
      </c>
      <c r="D12" s="33">
        <f>C12*B5/C5</f>
        <v>30</v>
      </c>
      <c r="E12" s="34">
        <f>(C12*B5/1000)</f>
        <v>0.3</v>
      </c>
      <c r="F12" s="33"/>
      <c r="G12" s="33"/>
      <c r="H12" s="34"/>
      <c r="I12" s="33"/>
      <c r="J12" s="33"/>
      <c r="K12" s="34"/>
      <c r="L12" s="33"/>
      <c r="M12" s="33"/>
      <c r="N12" s="34"/>
      <c r="O12" s="33"/>
      <c r="P12" s="33"/>
      <c r="Q12" s="34"/>
      <c r="R12" s="33"/>
      <c r="S12" s="33"/>
      <c r="T12" s="34"/>
      <c r="U12" s="33"/>
      <c r="V12" s="33"/>
      <c r="W12" s="34"/>
      <c r="X12" s="33"/>
      <c r="Y12" s="33"/>
      <c r="Z12" s="34"/>
      <c r="AA12" s="33"/>
      <c r="AB12" s="33"/>
      <c r="AC12" s="34"/>
      <c r="AD12" s="5" t="s">
        <v>266</v>
      </c>
      <c r="AE12" s="11" t="s">
        <v>18</v>
      </c>
      <c r="AF12" s="33"/>
      <c r="AG12" s="33"/>
      <c r="AH12" s="34"/>
      <c r="AI12" s="33"/>
      <c r="AJ12" s="33"/>
      <c r="AK12" s="34"/>
      <c r="AL12" s="33"/>
      <c r="AM12" s="33"/>
      <c r="AN12" s="34"/>
      <c r="AO12" s="33"/>
      <c r="AP12" s="33"/>
      <c r="AQ12" s="34"/>
      <c r="AR12" s="33"/>
      <c r="AS12" s="33"/>
      <c r="AT12" s="34"/>
      <c r="AU12" s="33"/>
      <c r="AV12" s="33"/>
      <c r="AW12" s="34"/>
      <c r="AX12" s="36">
        <f t="shared" si="0"/>
        <v>0.3</v>
      </c>
      <c r="AZ12" s="2">
        <f t="shared" si="1"/>
        <v>30</v>
      </c>
    </row>
    <row r="13" spans="1:52" x14ac:dyDescent="0.25">
      <c r="A13" s="5" t="s">
        <v>23</v>
      </c>
      <c r="B13" s="11" t="s">
        <v>18</v>
      </c>
      <c r="C13" s="33">
        <v>5</v>
      </c>
      <c r="D13" s="33">
        <f>C13*B5/C5</f>
        <v>5</v>
      </c>
      <c r="E13" s="34">
        <f>(C13*B5/1000)</f>
        <v>0.05</v>
      </c>
      <c r="F13" s="33"/>
      <c r="G13" s="33"/>
      <c r="H13" s="34"/>
      <c r="I13" s="33"/>
      <c r="J13" s="33"/>
      <c r="K13" s="34"/>
      <c r="L13" s="33"/>
      <c r="M13" s="33"/>
      <c r="N13" s="34"/>
      <c r="O13" s="33"/>
      <c r="P13" s="33"/>
      <c r="Q13" s="34"/>
      <c r="R13" s="33"/>
      <c r="S13" s="33"/>
      <c r="T13" s="34"/>
      <c r="U13" s="33"/>
      <c r="V13" s="33"/>
      <c r="W13" s="34"/>
      <c r="X13" s="33"/>
      <c r="Y13" s="33"/>
      <c r="Z13" s="34"/>
      <c r="AA13" s="33"/>
      <c r="AB13" s="33"/>
      <c r="AC13" s="34"/>
      <c r="AD13" s="5" t="s">
        <v>23</v>
      </c>
      <c r="AE13" s="11" t="s">
        <v>18</v>
      </c>
      <c r="AF13" s="33">
        <v>10.8</v>
      </c>
      <c r="AG13" s="33">
        <f>AF13*B5/C5</f>
        <v>10.8</v>
      </c>
      <c r="AH13" s="34">
        <f>(AF13*B5/1000)</f>
        <v>0.108</v>
      </c>
      <c r="AI13" s="33"/>
      <c r="AJ13" s="33"/>
      <c r="AK13" s="34"/>
      <c r="AL13" s="33"/>
      <c r="AM13" s="33"/>
      <c r="AN13" s="34"/>
      <c r="AO13" s="33"/>
      <c r="AP13" s="33"/>
      <c r="AQ13" s="34"/>
      <c r="AR13" s="33">
        <v>6</v>
      </c>
      <c r="AS13" s="33">
        <f>AR13*B5/C5</f>
        <v>6</v>
      </c>
      <c r="AT13" s="34">
        <f>(AR13*B5/1000)</f>
        <v>0.06</v>
      </c>
      <c r="AU13" s="33"/>
      <c r="AV13" s="33"/>
      <c r="AW13" s="34"/>
      <c r="AX13" s="36">
        <f t="shared" si="0"/>
        <v>0.218</v>
      </c>
      <c r="AZ13" s="2">
        <f t="shared" si="1"/>
        <v>21.8</v>
      </c>
    </row>
    <row r="14" spans="1:52" x14ac:dyDescent="0.25">
      <c r="A14" s="5" t="s">
        <v>21</v>
      </c>
      <c r="B14" s="11" t="s">
        <v>18</v>
      </c>
      <c r="C14" s="33">
        <v>3</v>
      </c>
      <c r="D14" s="33">
        <f>C14*B5/C5</f>
        <v>3</v>
      </c>
      <c r="E14" s="34">
        <f>(C14*B5/1000)</f>
        <v>0.03</v>
      </c>
      <c r="F14" s="33"/>
      <c r="G14" s="33"/>
      <c r="H14" s="34"/>
      <c r="I14" s="33">
        <v>5</v>
      </c>
      <c r="J14" s="33">
        <f>I14*B5/C5</f>
        <v>5</v>
      </c>
      <c r="K14" s="34">
        <f>(I14*B5/1000)</f>
        <v>0.05</v>
      </c>
      <c r="L14" s="33"/>
      <c r="M14" s="33"/>
      <c r="N14" s="34"/>
      <c r="O14" s="33"/>
      <c r="P14" s="33"/>
      <c r="Q14" s="34"/>
      <c r="R14" s="33">
        <v>1.6</v>
      </c>
      <c r="S14" s="33">
        <f>R14*B5/C5</f>
        <v>1.6</v>
      </c>
      <c r="T14" s="34">
        <f>(R14*B5/1000)</f>
        <v>1.6E-2</v>
      </c>
      <c r="U14" s="33">
        <v>3.9</v>
      </c>
      <c r="V14" s="33">
        <f>U14*B5/C5</f>
        <v>3.9</v>
      </c>
      <c r="W14" s="34">
        <f>(U14*B5/1000)</f>
        <v>3.9E-2</v>
      </c>
      <c r="X14" s="33"/>
      <c r="Y14" s="33"/>
      <c r="Z14" s="34"/>
      <c r="AA14" s="33"/>
      <c r="AB14" s="33"/>
      <c r="AC14" s="34"/>
      <c r="AD14" s="5" t="s">
        <v>21</v>
      </c>
      <c r="AE14" s="11" t="s">
        <v>18</v>
      </c>
      <c r="AF14" s="33"/>
      <c r="AG14" s="33"/>
      <c r="AH14" s="34"/>
      <c r="AI14" s="33"/>
      <c r="AJ14" s="33"/>
      <c r="AK14" s="34"/>
      <c r="AL14" s="33">
        <v>4.7</v>
      </c>
      <c r="AM14" s="33">
        <f>AL14*B5/C5</f>
        <v>4.7</v>
      </c>
      <c r="AN14" s="34">
        <f>(AL14*B5/1000)</f>
        <v>4.7E-2</v>
      </c>
      <c r="AO14" s="33"/>
      <c r="AP14" s="33"/>
      <c r="AQ14" s="34"/>
      <c r="AR14" s="33"/>
      <c r="AS14" s="33"/>
      <c r="AT14" s="34"/>
      <c r="AU14" s="33"/>
      <c r="AV14" s="33"/>
      <c r="AW14" s="34"/>
      <c r="AX14" s="36">
        <f t="shared" si="0"/>
        <v>0.182</v>
      </c>
      <c r="AZ14" s="2">
        <f t="shared" si="1"/>
        <v>18.2</v>
      </c>
    </row>
    <row r="15" spans="1:52" x14ac:dyDescent="0.25">
      <c r="A15" s="5" t="s">
        <v>250</v>
      </c>
      <c r="B15" s="11" t="s">
        <v>18</v>
      </c>
      <c r="C15" s="33"/>
      <c r="D15" s="33"/>
      <c r="E15" s="34"/>
      <c r="F15" s="33">
        <v>34</v>
      </c>
      <c r="G15" s="33">
        <f>F15*B5/C5</f>
        <v>34</v>
      </c>
      <c r="H15" s="34">
        <f>(F15*B5/1000)/0.38</f>
        <v>0.89473684210526316</v>
      </c>
      <c r="I15" s="33"/>
      <c r="J15" s="33"/>
      <c r="K15" s="34"/>
      <c r="L15" s="33"/>
      <c r="M15" s="33"/>
      <c r="N15" s="34"/>
      <c r="O15" s="33"/>
      <c r="P15" s="33"/>
      <c r="Q15" s="34"/>
      <c r="R15" s="33"/>
      <c r="S15" s="33"/>
      <c r="T15" s="34"/>
      <c r="U15" s="33"/>
      <c r="V15" s="33"/>
      <c r="W15" s="34"/>
      <c r="X15" s="33"/>
      <c r="Y15" s="33"/>
      <c r="Z15" s="34"/>
      <c r="AA15" s="33"/>
      <c r="AB15" s="33"/>
      <c r="AC15" s="34"/>
      <c r="AD15" s="5" t="s">
        <v>250</v>
      </c>
      <c r="AE15" s="11" t="s">
        <v>39</v>
      </c>
      <c r="AF15" s="33"/>
      <c r="AG15" s="33"/>
      <c r="AH15" s="34"/>
      <c r="AI15" s="33"/>
      <c r="AJ15" s="33"/>
      <c r="AK15" s="34"/>
      <c r="AL15" s="33"/>
      <c r="AM15" s="33"/>
      <c r="AN15" s="34"/>
      <c r="AO15" s="33"/>
      <c r="AP15" s="33"/>
      <c r="AQ15" s="34"/>
      <c r="AR15" s="33"/>
      <c r="AS15" s="33"/>
      <c r="AT15" s="34"/>
      <c r="AU15" s="33"/>
      <c r="AV15" s="33"/>
      <c r="AW15" s="34"/>
      <c r="AX15" s="36">
        <f t="shared" si="0"/>
        <v>0.89473684210526316</v>
      </c>
      <c r="AY15" t="s">
        <v>227</v>
      </c>
      <c r="AZ15" s="2">
        <f t="shared" si="1"/>
        <v>34</v>
      </c>
    </row>
    <row r="16" spans="1:52" x14ac:dyDescent="0.25">
      <c r="A16" s="5" t="s">
        <v>267</v>
      </c>
      <c r="B16" s="11" t="s">
        <v>18</v>
      </c>
      <c r="C16" s="33"/>
      <c r="D16" s="33"/>
      <c r="E16" s="34"/>
      <c r="F16" s="33">
        <v>2.25</v>
      </c>
      <c r="G16" s="33">
        <f>F16*B5/C5</f>
        <v>2.25</v>
      </c>
      <c r="H16" s="34">
        <f>(F16*B5/1000)</f>
        <v>2.2499999999999999E-2</v>
      </c>
      <c r="I16" s="33"/>
      <c r="J16" s="33"/>
      <c r="K16" s="34"/>
      <c r="L16" s="33"/>
      <c r="M16" s="33"/>
      <c r="N16" s="34"/>
      <c r="O16" s="33"/>
      <c r="P16" s="33"/>
      <c r="Q16" s="34"/>
      <c r="R16" s="33"/>
      <c r="S16" s="33"/>
      <c r="T16" s="34"/>
      <c r="U16" s="33"/>
      <c r="V16" s="33"/>
      <c r="W16" s="34"/>
      <c r="X16" s="33"/>
      <c r="Y16" s="33"/>
      <c r="Z16" s="34"/>
      <c r="AA16" s="33"/>
      <c r="AB16" s="33"/>
      <c r="AC16" s="34"/>
      <c r="AD16" s="5" t="s">
        <v>267</v>
      </c>
      <c r="AE16" s="11" t="s">
        <v>18</v>
      </c>
      <c r="AF16" s="33"/>
      <c r="AG16" s="33"/>
      <c r="AH16" s="34"/>
      <c r="AI16" s="33"/>
      <c r="AJ16" s="33"/>
      <c r="AK16" s="34"/>
      <c r="AL16" s="33"/>
      <c r="AM16" s="33"/>
      <c r="AN16" s="34"/>
      <c r="AO16" s="33"/>
      <c r="AP16" s="33"/>
      <c r="AQ16" s="34"/>
      <c r="AR16" s="33"/>
      <c r="AS16" s="33"/>
      <c r="AT16" s="34"/>
      <c r="AU16" s="33"/>
      <c r="AV16" s="33"/>
      <c r="AW16" s="34"/>
      <c r="AX16" s="36">
        <f t="shared" si="0"/>
        <v>2.2499999999999999E-2</v>
      </c>
      <c r="AZ16" s="2">
        <f t="shared" si="1"/>
        <v>2.25</v>
      </c>
    </row>
    <row r="17" spans="1:52" x14ac:dyDescent="0.25">
      <c r="A17" s="5" t="s">
        <v>257</v>
      </c>
      <c r="B17" s="11" t="s">
        <v>39</v>
      </c>
      <c r="C17" s="33"/>
      <c r="D17" s="33"/>
      <c r="E17" s="34"/>
      <c r="F17" s="33"/>
      <c r="G17" s="33"/>
      <c r="H17" s="34"/>
      <c r="I17" s="33">
        <v>35</v>
      </c>
      <c r="J17" s="33">
        <f>I17*B5/C5</f>
        <v>35</v>
      </c>
      <c r="K17" s="34">
        <f>(I17*B5/1000)/0.3</f>
        <v>1.1666666666666667</v>
      </c>
      <c r="L17" s="33"/>
      <c r="M17" s="33"/>
      <c r="N17" s="34"/>
      <c r="O17" s="33"/>
      <c r="P17" s="33"/>
      <c r="Q17" s="34"/>
      <c r="R17" s="33"/>
      <c r="S17" s="33"/>
      <c r="T17" s="34"/>
      <c r="U17" s="33"/>
      <c r="V17" s="33"/>
      <c r="W17" s="34"/>
      <c r="X17" s="33">
        <v>10</v>
      </c>
      <c r="Y17" s="33">
        <f>X17*B5/C5</f>
        <v>10</v>
      </c>
      <c r="Z17" s="34">
        <f>(X17*B5/1000)/0.3</f>
        <v>0.33333333333333337</v>
      </c>
      <c r="AA17" s="33"/>
      <c r="AB17" s="33"/>
      <c r="AC17" s="34"/>
      <c r="AD17" s="5" t="s">
        <v>257</v>
      </c>
      <c r="AE17" s="11" t="s">
        <v>39</v>
      </c>
      <c r="AF17" s="33"/>
      <c r="AG17" s="33"/>
      <c r="AH17" s="34"/>
      <c r="AI17" s="33"/>
      <c r="AJ17" s="33"/>
      <c r="AK17" s="34"/>
      <c r="AL17" s="33"/>
      <c r="AM17" s="33"/>
      <c r="AN17" s="34"/>
      <c r="AO17" s="33">
        <v>30</v>
      </c>
      <c r="AP17" s="33">
        <f>AO17*B5/C5</f>
        <v>30</v>
      </c>
      <c r="AQ17" s="34">
        <f>(AO17*B5/1000)/0.3</f>
        <v>1</v>
      </c>
      <c r="AR17" s="33"/>
      <c r="AS17" s="33"/>
      <c r="AT17" s="34"/>
      <c r="AU17" s="33"/>
      <c r="AV17" s="33"/>
      <c r="AW17" s="34"/>
      <c r="AX17" s="36">
        <f t="shared" si="0"/>
        <v>2.5</v>
      </c>
      <c r="AY17" t="s">
        <v>41</v>
      </c>
      <c r="AZ17" s="2">
        <f t="shared" si="1"/>
        <v>75</v>
      </c>
    </row>
    <row r="18" spans="1:52" x14ac:dyDescent="0.25">
      <c r="A18" s="5" t="s">
        <v>26</v>
      </c>
      <c r="B18" s="11" t="s">
        <v>39</v>
      </c>
      <c r="C18" s="33"/>
      <c r="D18" s="33"/>
      <c r="E18" s="34"/>
      <c r="F18" s="33"/>
      <c r="G18" s="33"/>
      <c r="H18" s="34"/>
      <c r="I18" s="33"/>
      <c r="J18" s="33"/>
      <c r="K18" s="34"/>
      <c r="L18" s="33"/>
      <c r="M18" s="33"/>
      <c r="N18" s="34"/>
      <c r="O18" s="33"/>
      <c r="P18" s="33"/>
      <c r="Q18" s="34"/>
      <c r="R18" s="33"/>
      <c r="S18" s="33"/>
      <c r="T18" s="34"/>
      <c r="U18" s="33"/>
      <c r="V18" s="33"/>
      <c r="W18" s="34"/>
      <c r="X18" s="33"/>
      <c r="Y18" s="33"/>
      <c r="Z18" s="34"/>
      <c r="AA18" s="33"/>
      <c r="AB18" s="33"/>
      <c r="AC18" s="34"/>
      <c r="AD18" s="5" t="s">
        <v>26</v>
      </c>
      <c r="AE18" s="11" t="s">
        <v>39</v>
      </c>
      <c r="AF18" s="33"/>
      <c r="AG18" s="33"/>
      <c r="AH18" s="34"/>
      <c r="AI18" s="33">
        <v>38</v>
      </c>
      <c r="AJ18" s="33">
        <f>AI18*B5/C5</f>
        <v>38</v>
      </c>
      <c r="AK18" s="34">
        <f>(AI18*B5/1000)/0.6</f>
        <v>0.63333333333333341</v>
      </c>
      <c r="AL18" s="33"/>
      <c r="AM18" s="33"/>
      <c r="AN18" s="34"/>
      <c r="AO18" s="33"/>
      <c r="AP18" s="33"/>
      <c r="AQ18" s="34"/>
      <c r="AR18" s="33"/>
      <c r="AS18" s="33"/>
      <c r="AT18" s="34"/>
      <c r="AU18" s="33"/>
      <c r="AV18" s="33"/>
      <c r="AW18" s="34"/>
      <c r="AX18" s="36">
        <f t="shared" si="0"/>
        <v>0.63333333333333341</v>
      </c>
      <c r="AY18" t="s">
        <v>42</v>
      </c>
      <c r="AZ18" s="2">
        <f t="shared" si="1"/>
        <v>38</v>
      </c>
    </row>
    <row r="19" spans="1:52" x14ac:dyDescent="0.25">
      <c r="A19" s="5" t="s">
        <v>258</v>
      </c>
      <c r="B19" s="11" t="s">
        <v>18</v>
      </c>
      <c r="C19" s="33"/>
      <c r="D19" s="33"/>
      <c r="E19" s="34"/>
      <c r="F19" s="33"/>
      <c r="G19" s="33"/>
      <c r="H19" s="34"/>
      <c r="I19" s="33"/>
      <c r="J19" s="33"/>
      <c r="K19" s="34"/>
      <c r="L19" s="33"/>
      <c r="M19" s="33"/>
      <c r="N19" s="34"/>
      <c r="O19" s="33">
        <v>2.4</v>
      </c>
      <c r="P19" s="33">
        <f>O19*B5/C5</f>
        <v>2.4</v>
      </c>
      <c r="Q19" s="34">
        <f>(O19*B5/1000)</f>
        <v>2.4E-2</v>
      </c>
      <c r="R19" s="33">
        <v>0.8</v>
      </c>
      <c r="S19" s="33">
        <f>R19*B5/C5</f>
        <v>0.8</v>
      </c>
      <c r="T19" s="34">
        <f>(R19*B5/1000)</f>
        <v>8.0000000000000002E-3</v>
      </c>
      <c r="U19" s="33"/>
      <c r="V19" s="33"/>
      <c r="W19" s="34"/>
      <c r="X19" s="33">
        <v>4.3</v>
      </c>
      <c r="Y19" s="33">
        <f>X19*B5/C5</f>
        <v>4.3</v>
      </c>
      <c r="Z19" s="34">
        <f>(X19*B5/1000)</f>
        <v>4.2999999999999997E-2</v>
      </c>
      <c r="AA19" s="33"/>
      <c r="AB19" s="33"/>
      <c r="AC19" s="34"/>
      <c r="AD19" s="5" t="s">
        <v>258</v>
      </c>
      <c r="AE19" s="11" t="s">
        <v>18</v>
      </c>
      <c r="AF19" s="33"/>
      <c r="AG19" s="33"/>
      <c r="AH19" s="34"/>
      <c r="AI19" s="33"/>
      <c r="AJ19" s="33"/>
      <c r="AK19" s="34"/>
      <c r="AL19" s="33"/>
      <c r="AM19" s="33"/>
      <c r="AN19" s="34"/>
      <c r="AO19" s="33"/>
      <c r="AP19" s="33"/>
      <c r="AQ19" s="34"/>
      <c r="AR19" s="33"/>
      <c r="AS19" s="33"/>
      <c r="AT19" s="34"/>
      <c r="AU19" s="33"/>
      <c r="AV19" s="33"/>
      <c r="AW19" s="34"/>
      <c r="AX19" s="36">
        <f t="shared" si="0"/>
        <v>7.4999999999999997E-2</v>
      </c>
      <c r="AZ19" s="2">
        <f t="shared" si="1"/>
        <v>7.5</v>
      </c>
    </row>
    <row r="20" spans="1:52" x14ac:dyDescent="0.25">
      <c r="A20" s="5" t="s">
        <v>85</v>
      </c>
      <c r="B20" s="11" t="s">
        <v>18</v>
      </c>
      <c r="C20" s="33"/>
      <c r="D20" s="33"/>
      <c r="E20" s="34"/>
      <c r="F20" s="33"/>
      <c r="G20" s="33"/>
      <c r="H20" s="34"/>
      <c r="I20" s="33"/>
      <c r="J20" s="33"/>
      <c r="K20" s="34"/>
      <c r="L20" s="33"/>
      <c r="M20" s="33"/>
      <c r="N20" s="34"/>
      <c r="O20" s="33">
        <v>53.7</v>
      </c>
      <c r="P20" s="33">
        <f>O20*B5/C5</f>
        <v>53.7</v>
      </c>
      <c r="Q20" s="34">
        <f>(O20*B5/1000)</f>
        <v>0.53700000000000003</v>
      </c>
      <c r="R20" s="33"/>
      <c r="S20" s="33"/>
      <c r="T20" s="34"/>
      <c r="U20" s="33"/>
      <c r="V20" s="33"/>
      <c r="W20" s="34"/>
      <c r="X20" s="33"/>
      <c r="Y20" s="33"/>
      <c r="Z20" s="34"/>
      <c r="AA20" s="33"/>
      <c r="AB20" s="33"/>
      <c r="AC20" s="34"/>
      <c r="AD20" s="5" t="s">
        <v>85</v>
      </c>
      <c r="AE20" s="11" t="s">
        <v>18</v>
      </c>
      <c r="AF20" s="33"/>
      <c r="AG20" s="33"/>
      <c r="AH20" s="34"/>
      <c r="AI20" s="33"/>
      <c r="AJ20" s="33"/>
      <c r="AK20" s="34"/>
      <c r="AL20" s="33"/>
      <c r="AM20" s="33"/>
      <c r="AN20" s="34"/>
      <c r="AO20" s="33"/>
      <c r="AP20" s="33"/>
      <c r="AQ20" s="34"/>
      <c r="AR20" s="33"/>
      <c r="AS20" s="33"/>
      <c r="AT20" s="34"/>
      <c r="AU20" s="33"/>
      <c r="AV20" s="33"/>
      <c r="AW20" s="34"/>
      <c r="AX20" s="36">
        <f t="shared" si="0"/>
        <v>0.53700000000000003</v>
      </c>
      <c r="AZ20" s="2">
        <f t="shared" si="1"/>
        <v>53.7</v>
      </c>
    </row>
    <row r="21" spans="1:52" x14ac:dyDescent="0.25">
      <c r="A21" s="5" t="s">
        <v>29</v>
      </c>
      <c r="B21" s="11" t="s">
        <v>18</v>
      </c>
      <c r="C21" s="33"/>
      <c r="D21" s="33"/>
      <c r="E21" s="34"/>
      <c r="F21" s="33"/>
      <c r="G21" s="33"/>
      <c r="H21" s="34"/>
      <c r="I21" s="33"/>
      <c r="J21" s="33"/>
      <c r="K21" s="34"/>
      <c r="L21" s="33"/>
      <c r="M21" s="33"/>
      <c r="N21" s="34"/>
      <c r="O21" s="33"/>
      <c r="P21" s="33"/>
      <c r="Q21" s="34"/>
      <c r="R21" s="33">
        <v>86</v>
      </c>
      <c r="S21" s="33">
        <f>R21*B5/C5</f>
        <v>86</v>
      </c>
      <c r="T21" s="34">
        <f>(R21*B5/1000)</f>
        <v>0.86</v>
      </c>
      <c r="U21" s="33"/>
      <c r="V21" s="33"/>
      <c r="W21" s="34"/>
      <c r="X21" s="33"/>
      <c r="Y21" s="33"/>
      <c r="Z21" s="34"/>
      <c r="AA21" s="33"/>
      <c r="AB21" s="33"/>
      <c r="AC21" s="34"/>
      <c r="AD21" s="5" t="s">
        <v>29</v>
      </c>
      <c r="AE21" s="11" t="s">
        <v>18</v>
      </c>
      <c r="AF21" s="33"/>
      <c r="AG21" s="33"/>
      <c r="AH21" s="34"/>
      <c r="AI21" s="33"/>
      <c r="AJ21" s="33"/>
      <c r="AK21" s="34"/>
      <c r="AL21" s="33"/>
      <c r="AM21" s="33"/>
      <c r="AN21" s="34"/>
      <c r="AO21" s="33"/>
      <c r="AP21" s="33"/>
      <c r="AQ21" s="34"/>
      <c r="AR21" s="33"/>
      <c r="AS21" s="33"/>
      <c r="AT21" s="34"/>
      <c r="AU21" s="33"/>
      <c r="AV21" s="33"/>
      <c r="AW21" s="34"/>
      <c r="AX21" s="36">
        <f t="shared" si="0"/>
        <v>0.86</v>
      </c>
      <c r="AZ21" s="2">
        <f t="shared" si="1"/>
        <v>86</v>
      </c>
    </row>
    <row r="22" spans="1:52" x14ac:dyDescent="0.25">
      <c r="A22" s="5" t="s">
        <v>190</v>
      </c>
      <c r="B22" s="11" t="s">
        <v>39</v>
      </c>
      <c r="C22" s="33"/>
      <c r="D22" s="33"/>
      <c r="E22" s="34"/>
      <c r="F22" s="33"/>
      <c r="G22" s="33"/>
      <c r="H22" s="34"/>
      <c r="I22" s="33"/>
      <c r="J22" s="33"/>
      <c r="K22" s="34"/>
      <c r="L22" s="33"/>
      <c r="M22" s="33"/>
      <c r="N22" s="34"/>
      <c r="O22" s="33">
        <v>21.85</v>
      </c>
      <c r="P22" s="33">
        <f>O22*B5/C5</f>
        <v>21.85</v>
      </c>
      <c r="Q22" s="34">
        <f>(O22*B5/1000)/0.4</f>
        <v>0.54625000000000001</v>
      </c>
      <c r="R22" s="33"/>
      <c r="S22" s="33"/>
      <c r="T22" s="34"/>
      <c r="U22" s="33"/>
      <c r="V22" s="33"/>
      <c r="W22" s="34"/>
      <c r="X22" s="33"/>
      <c r="Y22" s="33"/>
      <c r="Z22" s="34"/>
      <c r="AA22" s="33"/>
      <c r="AB22" s="33"/>
      <c r="AC22" s="34"/>
      <c r="AD22" s="5" t="s">
        <v>190</v>
      </c>
      <c r="AE22" s="11" t="s">
        <v>39</v>
      </c>
      <c r="AF22" s="33"/>
      <c r="AG22" s="33"/>
      <c r="AH22" s="34"/>
      <c r="AI22" s="33"/>
      <c r="AJ22" s="33"/>
      <c r="AK22" s="34"/>
      <c r="AL22" s="33"/>
      <c r="AM22" s="33"/>
      <c r="AN22" s="34"/>
      <c r="AO22" s="33"/>
      <c r="AP22" s="33"/>
      <c r="AQ22" s="34"/>
      <c r="AR22" s="33"/>
      <c r="AS22" s="33"/>
      <c r="AT22" s="34"/>
      <c r="AU22" s="33"/>
      <c r="AV22" s="33"/>
      <c r="AW22" s="34"/>
      <c r="AX22" s="36">
        <f t="shared" si="0"/>
        <v>0.54625000000000001</v>
      </c>
      <c r="AY22" t="s">
        <v>43</v>
      </c>
      <c r="AZ22" s="2">
        <f t="shared" si="1"/>
        <v>21.85</v>
      </c>
    </row>
    <row r="23" spans="1:52" x14ac:dyDescent="0.25">
      <c r="A23" s="5" t="s">
        <v>262</v>
      </c>
      <c r="B23" s="11" t="s">
        <v>18</v>
      </c>
      <c r="C23" s="33"/>
      <c r="D23" s="33"/>
      <c r="E23" s="34"/>
      <c r="F23" s="33"/>
      <c r="G23" s="33"/>
      <c r="H23" s="34"/>
      <c r="I23" s="33"/>
      <c r="J23" s="33"/>
      <c r="K23" s="34"/>
      <c r="L23" s="33"/>
      <c r="M23" s="33"/>
      <c r="N23" s="34"/>
      <c r="O23" s="33">
        <v>3.6</v>
      </c>
      <c r="P23" s="33">
        <f>O23*B5/C5</f>
        <v>3.6</v>
      </c>
      <c r="Q23" s="34">
        <f>(O23*B5/1000)</f>
        <v>3.5999999999999997E-2</v>
      </c>
      <c r="R23" s="33">
        <v>9</v>
      </c>
      <c r="S23" s="33">
        <f>R23*B5/C5</f>
        <v>9</v>
      </c>
      <c r="T23" s="34">
        <f>(R23*B5/1000)</f>
        <v>0.09</v>
      </c>
      <c r="U23" s="33"/>
      <c r="V23" s="33"/>
      <c r="W23" s="34"/>
      <c r="X23" s="33">
        <v>8</v>
      </c>
      <c r="Y23" s="33">
        <f>X23*B5/C5</f>
        <v>8</v>
      </c>
      <c r="Z23" s="34">
        <f>(X23*B5/1000)</f>
        <v>0.08</v>
      </c>
      <c r="AA23" s="33"/>
      <c r="AB23" s="33"/>
      <c r="AC23" s="34"/>
      <c r="AD23" s="5" t="s">
        <v>262</v>
      </c>
      <c r="AE23" s="11" t="s">
        <v>18</v>
      </c>
      <c r="AF23" s="33"/>
      <c r="AG23" s="33"/>
      <c r="AH23" s="34"/>
      <c r="AI23" s="33"/>
      <c r="AJ23" s="33"/>
      <c r="AK23" s="34"/>
      <c r="AL23" s="33">
        <v>7.5</v>
      </c>
      <c r="AM23" s="33">
        <f>AL23*B5/C5</f>
        <v>7.5</v>
      </c>
      <c r="AN23" s="34">
        <f>(AL23*B5/1000)</f>
        <v>7.4999999999999997E-2</v>
      </c>
      <c r="AO23" s="33"/>
      <c r="AP23" s="33"/>
      <c r="AQ23" s="34"/>
      <c r="AR23" s="33"/>
      <c r="AS23" s="33"/>
      <c r="AT23" s="34"/>
      <c r="AU23" s="33"/>
      <c r="AV23" s="33"/>
      <c r="AW23" s="34"/>
      <c r="AX23" s="36">
        <f t="shared" si="0"/>
        <v>0.28100000000000003</v>
      </c>
      <c r="AZ23" s="2">
        <f t="shared" si="1"/>
        <v>28.1</v>
      </c>
    </row>
    <row r="24" spans="1:52" x14ac:dyDescent="0.25">
      <c r="A24" s="5" t="s">
        <v>30</v>
      </c>
      <c r="B24" s="11" t="s">
        <v>18</v>
      </c>
      <c r="C24" s="33"/>
      <c r="D24" s="33"/>
      <c r="E24" s="34"/>
      <c r="F24" s="33"/>
      <c r="G24" s="33"/>
      <c r="H24" s="34"/>
      <c r="I24" s="33"/>
      <c r="J24" s="33"/>
      <c r="K24" s="34"/>
      <c r="L24" s="33"/>
      <c r="M24" s="33"/>
      <c r="N24" s="34"/>
      <c r="O24" s="33"/>
      <c r="P24" s="33"/>
      <c r="Q24" s="34"/>
      <c r="R24" s="33">
        <v>12</v>
      </c>
      <c r="S24" s="33">
        <f>R24*B5/C5</f>
        <v>12</v>
      </c>
      <c r="T24" s="34">
        <f>(R24*B5/1000)</f>
        <v>0.12</v>
      </c>
      <c r="U24" s="33"/>
      <c r="V24" s="33"/>
      <c r="W24" s="34"/>
      <c r="X24" s="33"/>
      <c r="Y24" s="33"/>
      <c r="Z24" s="34"/>
      <c r="AA24" s="33"/>
      <c r="AB24" s="33"/>
      <c r="AC24" s="34"/>
      <c r="AD24" s="5" t="s">
        <v>30</v>
      </c>
      <c r="AE24" s="11" t="s">
        <v>18</v>
      </c>
      <c r="AF24" s="33"/>
      <c r="AG24" s="33"/>
      <c r="AH24" s="34"/>
      <c r="AI24" s="33"/>
      <c r="AJ24" s="33"/>
      <c r="AK24" s="34"/>
      <c r="AL24" s="33">
        <v>6.5</v>
      </c>
      <c r="AM24" s="33">
        <f>AL24*B5/C5</f>
        <v>6.5</v>
      </c>
      <c r="AN24" s="34">
        <f>(AL24*B5/1000)</f>
        <v>6.5000000000000002E-2</v>
      </c>
      <c r="AO24" s="33"/>
      <c r="AP24" s="33"/>
      <c r="AQ24" s="34"/>
      <c r="AR24" s="33"/>
      <c r="AS24" s="33"/>
      <c r="AT24" s="34"/>
      <c r="AU24" s="33"/>
      <c r="AV24" s="33"/>
      <c r="AW24" s="34"/>
      <c r="AX24" s="36">
        <f t="shared" si="0"/>
        <v>0.185</v>
      </c>
      <c r="AZ24" s="2">
        <f t="shared" si="1"/>
        <v>18.5</v>
      </c>
    </row>
    <row r="25" spans="1:52" x14ac:dyDescent="0.25">
      <c r="A25" s="5" t="s">
        <v>268</v>
      </c>
      <c r="B25" s="11" t="s">
        <v>18</v>
      </c>
      <c r="C25" s="33"/>
      <c r="D25" s="33"/>
      <c r="E25" s="34"/>
      <c r="F25" s="33"/>
      <c r="G25" s="33"/>
      <c r="H25" s="34"/>
      <c r="I25" s="33"/>
      <c r="J25" s="33"/>
      <c r="K25" s="34"/>
      <c r="L25" s="33"/>
      <c r="M25" s="33"/>
      <c r="N25" s="34"/>
      <c r="O25" s="33"/>
      <c r="P25" s="33"/>
      <c r="Q25" s="34"/>
      <c r="R25" s="33">
        <v>25</v>
      </c>
      <c r="S25" s="33">
        <f>R25*B5/C5</f>
        <v>25</v>
      </c>
      <c r="T25" s="34">
        <f>(R25*B5/1000)</f>
        <v>0.25</v>
      </c>
      <c r="U25" s="33"/>
      <c r="V25" s="33"/>
      <c r="W25" s="34"/>
      <c r="X25" s="33"/>
      <c r="Y25" s="33"/>
      <c r="Z25" s="34"/>
      <c r="AA25" s="33"/>
      <c r="AB25" s="33"/>
      <c r="AC25" s="34"/>
      <c r="AD25" s="5" t="s">
        <v>268</v>
      </c>
      <c r="AE25" s="11" t="s">
        <v>18</v>
      </c>
      <c r="AF25" s="33"/>
      <c r="AG25" s="33"/>
      <c r="AH25" s="34"/>
      <c r="AI25" s="33"/>
      <c r="AJ25" s="33"/>
      <c r="AK25" s="34"/>
      <c r="AL25" s="33"/>
      <c r="AM25" s="33"/>
      <c r="AN25" s="34"/>
      <c r="AO25" s="33"/>
      <c r="AP25" s="33"/>
      <c r="AQ25" s="34"/>
      <c r="AR25" s="33"/>
      <c r="AS25" s="33"/>
      <c r="AT25" s="34"/>
      <c r="AU25" s="33"/>
      <c r="AV25" s="33"/>
      <c r="AW25" s="34"/>
      <c r="AX25" s="36">
        <f t="shared" si="0"/>
        <v>0.25</v>
      </c>
      <c r="AZ25" s="2">
        <f t="shared" si="1"/>
        <v>25</v>
      </c>
    </row>
    <row r="26" spans="1:52" x14ac:dyDescent="0.25">
      <c r="A26" s="5" t="s">
        <v>141</v>
      </c>
      <c r="B26" s="11" t="s">
        <v>18</v>
      </c>
      <c r="C26" s="33"/>
      <c r="D26" s="33"/>
      <c r="E26" s="34"/>
      <c r="F26" s="33"/>
      <c r="G26" s="33"/>
      <c r="H26" s="34"/>
      <c r="I26" s="33"/>
      <c r="J26" s="33"/>
      <c r="K26" s="34"/>
      <c r="L26" s="33"/>
      <c r="M26" s="33"/>
      <c r="N26" s="34"/>
      <c r="O26" s="33"/>
      <c r="P26" s="33"/>
      <c r="Q26" s="34"/>
      <c r="R26" s="33">
        <v>10</v>
      </c>
      <c r="S26" s="33">
        <f>R26*B5/C5</f>
        <v>10</v>
      </c>
      <c r="T26" s="34">
        <f>(R26*B5/1000)</f>
        <v>0.1</v>
      </c>
      <c r="U26" s="33"/>
      <c r="V26" s="33"/>
      <c r="W26" s="34"/>
      <c r="X26" s="33"/>
      <c r="Y26" s="33"/>
      <c r="Z26" s="34"/>
      <c r="AA26" s="33"/>
      <c r="AB26" s="33"/>
      <c r="AC26" s="34"/>
      <c r="AD26" s="5" t="s">
        <v>141</v>
      </c>
      <c r="AE26" s="11" t="s">
        <v>18</v>
      </c>
      <c r="AF26" s="33"/>
      <c r="AG26" s="33"/>
      <c r="AH26" s="34"/>
      <c r="AI26" s="33"/>
      <c r="AJ26" s="33"/>
      <c r="AK26" s="34"/>
      <c r="AL26" s="33"/>
      <c r="AM26" s="33"/>
      <c r="AN26" s="34"/>
      <c r="AO26" s="33"/>
      <c r="AP26" s="33"/>
      <c r="AQ26" s="34"/>
      <c r="AR26" s="33"/>
      <c r="AS26" s="33"/>
      <c r="AT26" s="34"/>
      <c r="AU26" s="33"/>
      <c r="AV26" s="33"/>
      <c r="AW26" s="34"/>
      <c r="AX26" s="36">
        <f t="shared" si="0"/>
        <v>0.1</v>
      </c>
      <c r="AZ26" s="2">
        <f t="shared" si="1"/>
        <v>10</v>
      </c>
    </row>
    <row r="27" spans="1:52" x14ac:dyDescent="0.25">
      <c r="A27" s="5" t="s">
        <v>265</v>
      </c>
      <c r="B27" s="11" t="s">
        <v>18</v>
      </c>
      <c r="C27" s="33"/>
      <c r="D27" s="33"/>
      <c r="E27" s="34"/>
      <c r="F27" s="33"/>
      <c r="G27" s="33"/>
      <c r="H27" s="34"/>
      <c r="I27" s="33"/>
      <c r="J27" s="33"/>
      <c r="K27" s="34"/>
      <c r="L27" s="33"/>
      <c r="M27" s="33"/>
      <c r="N27" s="34"/>
      <c r="O27" s="33"/>
      <c r="P27" s="33"/>
      <c r="Q27" s="34"/>
      <c r="R27" s="33"/>
      <c r="S27" s="33"/>
      <c r="T27" s="34"/>
      <c r="U27" s="33"/>
      <c r="V27" s="33"/>
      <c r="W27" s="34"/>
      <c r="X27" s="33">
        <v>70</v>
      </c>
      <c r="Y27" s="33">
        <f>X27*B5/C5</f>
        <v>70</v>
      </c>
      <c r="Z27" s="34">
        <f>(X27*B5/1000)</f>
        <v>0.7</v>
      </c>
      <c r="AA27" s="33"/>
      <c r="AB27" s="33"/>
      <c r="AC27" s="34"/>
      <c r="AD27" s="5" t="s">
        <v>265</v>
      </c>
      <c r="AE27" s="11" t="s">
        <v>18</v>
      </c>
      <c r="AF27" s="33"/>
      <c r="AG27" s="33"/>
      <c r="AH27" s="34"/>
      <c r="AI27" s="33"/>
      <c r="AJ27" s="33"/>
      <c r="AK27" s="34"/>
      <c r="AL27" s="33"/>
      <c r="AM27" s="33"/>
      <c r="AN27" s="34"/>
      <c r="AO27" s="33"/>
      <c r="AP27" s="33"/>
      <c r="AQ27" s="34"/>
      <c r="AR27" s="33"/>
      <c r="AS27" s="33"/>
      <c r="AT27" s="34"/>
      <c r="AU27" s="33"/>
      <c r="AV27" s="33"/>
      <c r="AW27" s="34"/>
      <c r="AX27" s="36">
        <f t="shared" si="0"/>
        <v>0.7</v>
      </c>
      <c r="AZ27" s="2">
        <f t="shared" si="1"/>
        <v>70</v>
      </c>
    </row>
    <row r="28" spans="1:52" x14ac:dyDescent="0.25">
      <c r="A28" s="5" t="s">
        <v>114</v>
      </c>
      <c r="B28" s="11" t="s">
        <v>18</v>
      </c>
      <c r="C28" s="33"/>
      <c r="D28" s="33"/>
      <c r="E28" s="34"/>
      <c r="F28" s="33"/>
      <c r="G28" s="33"/>
      <c r="H28" s="34"/>
      <c r="I28" s="33"/>
      <c r="J28" s="33"/>
      <c r="K28" s="34"/>
      <c r="L28" s="33"/>
      <c r="M28" s="33"/>
      <c r="N28" s="34"/>
      <c r="O28" s="33"/>
      <c r="P28" s="33"/>
      <c r="Q28" s="34"/>
      <c r="R28" s="33"/>
      <c r="S28" s="33"/>
      <c r="T28" s="34"/>
      <c r="U28" s="33"/>
      <c r="V28" s="33"/>
      <c r="W28" s="34"/>
      <c r="X28" s="33">
        <v>7</v>
      </c>
      <c r="Y28" s="33">
        <f>X28*B5/C5</f>
        <v>7</v>
      </c>
      <c r="Z28" s="34">
        <f>(X28*B5/1000)</f>
        <v>7.0000000000000007E-2</v>
      </c>
      <c r="AA28" s="33"/>
      <c r="AB28" s="33"/>
      <c r="AC28" s="34"/>
      <c r="AD28" s="5" t="s">
        <v>114</v>
      </c>
      <c r="AE28" s="11" t="s">
        <v>18</v>
      </c>
      <c r="AF28" s="33"/>
      <c r="AG28" s="33"/>
      <c r="AH28" s="34"/>
      <c r="AI28" s="33"/>
      <c r="AJ28" s="33"/>
      <c r="AK28" s="34"/>
      <c r="AL28" s="33"/>
      <c r="AM28" s="33"/>
      <c r="AN28" s="34"/>
      <c r="AO28" s="33"/>
      <c r="AP28" s="33"/>
      <c r="AQ28" s="34"/>
      <c r="AR28" s="33"/>
      <c r="AS28" s="33"/>
      <c r="AT28" s="34"/>
      <c r="AU28" s="33"/>
      <c r="AV28" s="33"/>
      <c r="AW28" s="34"/>
      <c r="AX28" s="36">
        <f t="shared" si="0"/>
        <v>7.0000000000000007E-2</v>
      </c>
      <c r="AZ28" s="2">
        <f t="shared" si="1"/>
        <v>7</v>
      </c>
    </row>
    <row r="29" spans="1:52" x14ac:dyDescent="0.25">
      <c r="A29" s="5" t="s">
        <v>33</v>
      </c>
      <c r="B29" s="11" t="s">
        <v>18</v>
      </c>
      <c r="C29" s="33"/>
      <c r="D29" s="33"/>
      <c r="E29" s="34"/>
      <c r="F29" s="33"/>
      <c r="G29" s="33"/>
      <c r="H29" s="34"/>
      <c r="I29" s="33"/>
      <c r="J29" s="33"/>
      <c r="K29" s="34"/>
      <c r="L29" s="33"/>
      <c r="M29" s="33"/>
      <c r="N29" s="34"/>
      <c r="O29" s="33"/>
      <c r="P29" s="33"/>
      <c r="Q29" s="34"/>
      <c r="R29" s="33"/>
      <c r="S29" s="33"/>
      <c r="T29" s="34"/>
      <c r="U29" s="33"/>
      <c r="V29" s="33"/>
      <c r="W29" s="34"/>
      <c r="X29" s="33"/>
      <c r="Y29" s="33"/>
      <c r="Z29" s="34"/>
      <c r="AA29" s="33">
        <v>2.25</v>
      </c>
      <c r="AB29" s="33">
        <f>AA29*B5/C5</f>
        <v>2.25</v>
      </c>
      <c r="AC29" s="34">
        <f>(AA29*B5/1000)</f>
        <v>2.2499999999999999E-2</v>
      </c>
      <c r="AD29" s="5" t="s">
        <v>33</v>
      </c>
      <c r="AE29" s="11" t="s">
        <v>18</v>
      </c>
      <c r="AF29" s="33"/>
      <c r="AG29" s="33"/>
      <c r="AH29" s="34"/>
      <c r="AI29" s="33"/>
      <c r="AJ29" s="33"/>
      <c r="AK29" s="34"/>
      <c r="AL29" s="33">
        <v>1.5</v>
      </c>
      <c r="AM29" s="33">
        <f>AL29*B5/C5</f>
        <v>1.5</v>
      </c>
      <c r="AN29" s="34">
        <f>(AL29*B5/1000)</f>
        <v>1.4999999999999999E-2</v>
      </c>
      <c r="AO29" s="33"/>
      <c r="AP29" s="33"/>
      <c r="AQ29" s="34"/>
      <c r="AR29" s="33"/>
      <c r="AS29" s="33"/>
      <c r="AT29" s="34"/>
      <c r="AU29" s="33"/>
      <c r="AV29" s="33"/>
      <c r="AW29" s="34"/>
      <c r="AX29" s="36">
        <f t="shared" si="0"/>
        <v>3.7499999999999999E-2</v>
      </c>
      <c r="AZ29" s="2">
        <f t="shared" si="1"/>
        <v>3.75</v>
      </c>
    </row>
    <row r="30" spans="1:52" x14ac:dyDescent="0.25">
      <c r="A30" s="5" t="s">
        <v>34</v>
      </c>
      <c r="B30" s="11" t="s">
        <v>18</v>
      </c>
      <c r="C30" s="33"/>
      <c r="D30" s="33"/>
      <c r="E30" s="34"/>
      <c r="F30" s="33"/>
      <c r="G30" s="33"/>
      <c r="H30" s="34"/>
      <c r="I30" s="33"/>
      <c r="J30" s="33"/>
      <c r="K30" s="34"/>
      <c r="L30" s="33"/>
      <c r="M30" s="33"/>
      <c r="N30" s="34"/>
      <c r="O30" s="33"/>
      <c r="P30" s="33"/>
      <c r="Q30" s="34"/>
      <c r="R30" s="33"/>
      <c r="S30" s="33"/>
      <c r="T30" s="34"/>
      <c r="U30" s="33"/>
      <c r="V30" s="33"/>
      <c r="W30" s="34"/>
      <c r="X30" s="33"/>
      <c r="Y30" s="33"/>
      <c r="Z30" s="34"/>
      <c r="AA30" s="33">
        <v>8</v>
      </c>
      <c r="AB30" s="33">
        <f>AA30*B5/C5</f>
        <v>8</v>
      </c>
      <c r="AC30" s="34">
        <f>(AA30*B5/1000)</f>
        <v>0.08</v>
      </c>
      <c r="AD30" s="5" t="s">
        <v>34</v>
      </c>
      <c r="AE30" s="11" t="s">
        <v>18</v>
      </c>
      <c r="AF30" s="33"/>
      <c r="AG30" s="33"/>
      <c r="AH30" s="34"/>
      <c r="AI30" s="33"/>
      <c r="AJ30" s="33"/>
      <c r="AK30" s="34"/>
      <c r="AL30" s="33"/>
      <c r="AM30" s="33"/>
      <c r="AN30" s="34"/>
      <c r="AO30" s="33"/>
      <c r="AP30" s="33"/>
      <c r="AQ30" s="34"/>
      <c r="AR30" s="33"/>
      <c r="AS30" s="33"/>
      <c r="AT30" s="34"/>
      <c r="AU30" s="33"/>
      <c r="AV30" s="33"/>
      <c r="AW30" s="34"/>
      <c r="AX30" s="36">
        <f t="shared" si="0"/>
        <v>0.08</v>
      </c>
      <c r="AZ30" s="2">
        <f t="shared" si="1"/>
        <v>8</v>
      </c>
    </row>
    <row r="31" spans="1:52" x14ac:dyDescent="0.25">
      <c r="A31" s="5" t="s">
        <v>278</v>
      </c>
      <c r="B31" s="11" t="s">
        <v>18</v>
      </c>
      <c r="C31" s="33"/>
      <c r="D31" s="33"/>
      <c r="E31" s="34"/>
      <c r="F31" s="33"/>
      <c r="G31" s="33"/>
      <c r="H31" s="34"/>
      <c r="I31" s="33"/>
      <c r="J31" s="33"/>
      <c r="K31" s="34"/>
      <c r="L31" s="33"/>
      <c r="M31" s="33"/>
      <c r="N31" s="34"/>
      <c r="O31" s="33"/>
      <c r="P31" s="33"/>
      <c r="Q31" s="34"/>
      <c r="R31" s="33"/>
      <c r="S31" s="33"/>
      <c r="T31" s="34"/>
      <c r="U31" s="33"/>
      <c r="V31" s="33"/>
      <c r="W31" s="34"/>
      <c r="X31" s="33"/>
      <c r="Y31" s="33"/>
      <c r="Z31" s="34"/>
      <c r="AA31" s="33"/>
      <c r="AB31" s="33"/>
      <c r="AC31" s="34"/>
      <c r="AD31" s="5" t="s">
        <v>278</v>
      </c>
      <c r="AE31" s="11" t="s">
        <v>18</v>
      </c>
      <c r="AF31" s="33">
        <v>13.5</v>
      </c>
      <c r="AG31" s="33">
        <f>AF31*B5/C5</f>
        <v>13.5</v>
      </c>
      <c r="AH31" s="34">
        <f>(AF31*B5/1000)</f>
        <v>0.13500000000000001</v>
      </c>
      <c r="AI31" s="33"/>
      <c r="AJ31" s="33"/>
      <c r="AK31" s="34"/>
      <c r="AL31" s="33"/>
      <c r="AM31" s="33"/>
      <c r="AN31" s="34"/>
      <c r="AO31" s="33"/>
      <c r="AP31" s="33"/>
      <c r="AQ31" s="34"/>
      <c r="AR31" s="33"/>
      <c r="AS31" s="33"/>
      <c r="AT31" s="34"/>
      <c r="AU31" s="33"/>
      <c r="AV31" s="33"/>
      <c r="AW31" s="34"/>
      <c r="AX31" s="36">
        <f t="shared" si="0"/>
        <v>0.13500000000000001</v>
      </c>
      <c r="AZ31" s="2">
        <f t="shared" si="1"/>
        <v>13.5</v>
      </c>
    </row>
    <row r="32" spans="1:52" x14ac:dyDescent="0.25">
      <c r="A32" s="5" t="s">
        <v>35</v>
      </c>
      <c r="B32" s="11" t="s">
        <v>18</v>
      </c>
      <c r="C32" s="33"/>
      <c r="D32" s="33"/>
      <c r="E32" s="34"/>
      <c r="F32" s="33"/>
      <c r="G32" s="33"/>
      <c r="H32" s="34"/>
      <c r="I32" s="33"/>
      <c r="J32" s="33"/>
      <c r="K32" s="34"/>
      <c r="L32" s="33"/>
      <c r="M32" s="33"/>
      <c r="N32" s="34"/>
      <c r="O32" s="33"/>
      <c r="P32" s="33"/>
      <c r="Q32" s="34"/>
      <c r="R32" s="33"/>
      <c r="S32" s="33"/>
      <c r="T32" s="34"/>
      <c r="U32" s="33"/>
      <c r="V32" s="33"/>
      <c r="W32" s="34"/>
      <c r="X32" s="33"/>
      <c r="Y32" s="33"/>
      <c r="Z32" s="34"/>
      <c r="AA32" s="33"/>
      <c r="AB32" s="33"/>
      <c r="AC32" s="34"/>
      <c r="AD32" s="5" t="s">
        <v>35</v>
      </c>
      <c r="AE32" s="11" t="s">
        <v>18</v>
      </c>
      <c r="AF32" s="33">
        <v>7.38</v>
      </c>
      <c r="AG32" s="33">
        <f>AF32*B5/C5</f>
        <v>7.38</v>
      </c>
      <c r="AH32" s="34">
        <f>(AF32*B5/1000)</f>
        <v>7.3799999999999991E-2</v>
      </c>
      <c r="AI32" s="33"/>
      <c r="AJ32" s="33"/>
      <c r="AK32" s="34"/>
      <c r="AL32" s="33"/>
      <c r="AM32" s="33"/>
      <c r="AN32" s="34"/>
      <c r="AO32" s="33"/>
      <c r="AP32" s="33"/>
      <c r="AQ32" s="34"/>
      <c r="AR32" s="33"/>
      <c r="AS32" s="33"/>
      <c r="AT32" s="34"/>
      <c r="AU32" s="33"/>
      <c r="AV32" s="33"/>
      <c r="AW32" s="34"/>
      <c r="AX32" s="36">
        <f t="shared" si="0"/>
        <v>7.3799999999999991E-2</v>
      </c>
      <c r="AZ32" s="2">
        <f t="shared" si="1"/>
        <v>7.38</v>
      </c>
    </row>
    <row r="33" spans="1:52" x14ac:dyDescent="0.25">
      <c r="A33" s="5" t="s">
        <v>260</v>
      </c>
      <c r="B33" s="11" t="s">
        <v>18</v>
      </c>
      <c r="C33" s="33"/>
      <c r="D33" s="33"/>
      <c r="E33" s="34"/>
      <c r="F33" s="33"/>
      <c r="G33" s="33"/>
      <c r="H33" s="34"/>
      <c r="I33" s="33"/>
      <c r="J33" s="33"/>
      <c r="K33" s="34"/>
      <c r="L33" s="33"/>
      <c r="M33" s="33"/>
      <c r="N33" s="34"/>
      <c r="O33" s="33"/>
      <c r="P33" s="33"/>
      <c r="Q33" s="34"/>
      <c r="R33" s="33"/>
      <c r="S33" s="33"/>
      <c r="T33" s="34"/>
      <c r="U33" s="33"/>
      <c r="V33" s="33"/>
      <c r="W33" s="34"/>
      <c r="X33" s="33"/>
      <c r="Y33" s="33"/>
      <c r="Z33" s="34"/>
      <c r="AA33" s="33"/>
      <c r="AB33" s="33"/>
      <c r="AC33" s="34"/>
      <c r="AD33" s="5" t="s">
        <v>260</v>
      </c>
      <c r="AE33" s="11" t="s">
        <v>18</v>
      </c>
      <c r="AF33" s="33"/>
      <c r="AG33" s="33"/>
      <c r="AH33" s="34"/>
      <c r="AI33" s="33"/>
      <c r="AJ33" s="33"/>
      <c r="AK33" s="34"/>
      <c r="AL33" s="33">
        <v>153.80000000000001</v>
      </c>
      <c r="AM33" s="33">
        <f>AL33*B5/C5</f>
        <v>153.80000000000001</v>
      </c>
      <c r="AN33" s="34">
        <f>(AL33*B5/1000)</f>
        <v>1.538</v>
      </c>
      <c r="AO33" s="33"/>
      <c r="AP33" s="33"/>
      <c r="AQ33" s="34"/>
      <c r="AR33" s="33"/>
      <c r="AS33" s="33"/>
      <c r="AT33" s="34"/>
      <c r="AU33" s="33"/>
      <c r="AV33" s="33"/>
      <c r="AW33" s="34"/>
      <c r="AX33" s="36">
        <f t="shared" si="0"/>
        <v>1.538</v>
      </c>
      <c r="AZ33" s="2">
        <f t="shared" si="1"/>
        <v>153.80000000000001</v>
      </c>
    </row>
    <row r="34" spans="1:52" x14ac:dyDescent="0.25">
      <c r="A34" s="5" t="s">
        <v>265</v>
      </c>
      <c r="B34" s="11" t="s">
        <v>18</v>
      </c>
      <c r="C34" s="33"/>
      <c r="D34" s="33"/>
      <c r="E34" s="34"/>
      <c r="F34" s="33"/>
      <c r="G34" s="33"/>
      <c r="H34" s="34"/>
      <c r="I34" s="33"/>
      <c r="J34" s="33"/>
      <c r="K34" s="34"/>
      <c r="L34" s="33"/>
      <c r="M34" s="33"/>
      <c r="N34" s="34"/>
      <c r="O34" s="33"/>
      <c r="P34" s="33"/>
      <c r="Q34" s="34"/>
      <c r="R34" s="33"/>
      <c r="S34" s="33"/>
      <c r="T34" s="34"/>
      <c r="U34" s="33"/>
      <c r="V34" s="33"/>
      <c r="W34" s="34"/>
      <c r="X34" s="33"/>
      <c r="Y34" s="33"/>
      <c r="Z34" s="34"/>
      <c r="AA34" s="33"/>
      <c r="AB34" s="33"/>
      <c r="AC34" s="34"/>
      <c r="AD34" s="5" t="s">
        <v>265</v>
      </c>
      <c r="AE34" s="11" t="s">
        <v>18</v>
      </c>
      <c r="AF34" s="33"/>
      <c r="AG34" s="33"/>
      <c r="AH34" s="34"/>
      <c r="AI34" s="33"/>
      <c r="AJ34" s="33"/>
      <c r="AK34" s="34"/>
      <c r="AL34" s="33">
        <v>40</v>
      </c>
      <c r="AM34" s="33">
        <f>AL34*B5/C5</f>
        <v>40</v>
      </c>
      <c r="AN34" s="34">
        <f>(AL34*B5/1000)</f>
        <v>0.4</v>
      </c>
      <c r="AO34" s="33"/>
      <c r="AP34" s="33"/>
      <c r="AQ34" s="34"/>
      <c r="AR34" s="33"/>
      <c r="AS34" s="33"/>
      <c r="AT34" s="34"/>
      <c r="AU34" s="33"/>
      <c r="AV34" s="33"/>
      <c r="AW34" s="34"/>
      <c r="AX34" s="36">
        <f t="shared" si="0"/>
        <v>0.4</v>
      </c>
      <c r="AZ34" s="2">
        <f t="shared" si="1"/>
        <v>40</v>
      </c>
    </row>
    <row r="35" spans="1:52" x14ac:dyDescent="0.25">
      <c r="A35" s="5" t="s">
        <v>72</v>
      </c>
      <c r="B35" s="11" t="s">
        <v>18</v>
      </c>
      <c r="C35" s="33"/>
      <c r="D35" s="33"/>
      <c r="E35" s="34"/>
      <c r="F35" s="33"/>
      <c r="G35" s="33"/>
      <c r="H35" s="34"/>
      <c r="I35" s="33"/>
      <c r="J35" s="33"/>
      <c r="K35" s="34"/>
      <c r="L35" s="33"/>
      <c r="M35" s="33"/>
      <c r="N35" s="34"/>
      <c r="O35" s="33"/>
      <c r="P35" s="33"/>
      <c r="Q35" s="34"/>
      <c r="R35" s="33"/>
      <c r="S35" s="33"/>
      <c r="T35" s="34"/>
      <c r="U35" s="33"/>
      <c r="V35" s="33"/>
      <c r="W35" s="34"/>
      <c r="X35" s="33"/>
      <c r="Y35" s="33"/>
      <c r="Z35" s="34"/>
      <c r="AA35" s="33">
        <v>3</v>
      </c>
      <c r="AB35" s="33">
        <f>AA35*B5/C5</f>
        <v>3</v>
      </c>
      <c r="AC35" s="34">
        <f>(AA35*B5/1000)</f>
        <v>0.03</v>
      </c>
      <c r="AD35" s="5" t="s">
        <v>72</v>
      </c>
      <c r="AE35" s="11" t="s">
        <v>18</v>
      </c>
      <c r="AF35" s="33"/>
      <c r="AG35" s="33"/>
      <c r="AH35" s="34"/>
      <c r="AI35" s="33"/>
      <c r="AJ35" s="33"/>
      <c r="AK35" s="34"/>
      <c r="AL35" s="33">
        <v>1.5</v>
      </c>
      <c r="AM35" s="33">
        <f>AL35*B5/C5</f>
        <v>1.5</v>
      </c>
      <c r="AN35" s="34">
        <f>(AL35*B5/1000)</f>
        <v>1.4999999999999999E-2</v>
      </c>
      <c r="AO35" s="33"/>
      <c r="AP35" s="33"/>
      <c r="AQ35" s="34"/>
      <c r="AR35" s="33"/>
      <c r="AS35" s="33"/>
      <c r="AT35" s="34"/>
      <c r="AU35" s="33"/>
      <c r="AV35" s="33"/>
      <c r="AW35" s="34"/>
      <c r="AX35" s="36">
        <f t="shared" si="0"/>
        <v>4.4999999999999998E-2</v>
      </c>
      <c r="AZ35" s="2">
        <f t="shared" si="1"/>
        <v>4.5</v>
      </c>
    </row>
    <row r="36" spans="1:52" x14ac:dyDescent="0.25">
      <c r="A36" s="5" t="s">
        <v>302</v>
      </c>
      <c r="B36" s="11" t="s">
        <v>18</v>
      </c>
      <c r="C36" s="33"/>
      <c r="D36" s="33"/>
      <c r="E36" s="34"/>
      <c r="F36" s="33"/>
      <c r="G36" s="33"/>
      <c r="H36" s="34"/>
      <c r="I36" s="33"/>
      <c r="J36" s="33"/>
      <c r="K36" s="34"/>
      <c r="L36" s="33"/>
      <c r="M36" s="33"/>
      <c r="N36" s="34"/>
      <c r="O36" s="33"/>
      <c r="P36" s="33"/>
      <c r="Q36" s="34"/>
      <c r="R36" s="33"/>
      <c r="S36" s="33"/>
      <c r="T36" s="34"/>
      <c r="U36" s="33">
        <v>59</v>
      </c>
      <c r="V36" s="33">
        <f>U36*B5/C5</f>
        <v>59</v>
      </c>
      <c r="W36" s="34">
        <f>(U36*B5/1000)</f>
        <v>0.59</v>
      </c>
      <c r="X36" s="33"/>
      <c r="Y36" s="33"/>
      <c r="Z36" s="34"/>
      <c r="AA36" s="33"/>
      <c r="AB36" s="33"/>
      <c r="AC36" s="34"/>
      <c r="AD36" s="5" t="s">
        <v>302</v>
      </c>
      <c r="AE36" s="11" t="s">
        <v>18</v>
      </c>
      <c r="AF36" s="33"/>
      <c r="AG36" s="33"/>
      <c r="AH36" s="34"/>
      <c r="AI36" s="33"/>
      <c r="AJ36" s="33"/>
      <c r="AK36" s="34"/>
      <c r="AL36" s="33"/>
      <c r="AM36" s="33"/>
      <c r="AN36" s="34"/>
      <c r="AO36" s="33"/>
      <c r="AP36" s="33"/>
      <c r="AQ36" s="34"/>
      <c r="AR36" s="33"/>
      <c r="AS36" s="33"/>
      <c r="AT36" s="34"/>
      <c r="AU36" s="33"/>
      <c r="AV36" s="33"/>
      <c r="AW36" s="34"/>
      <c r="AX36" s="36">
        <f t="shared" si="0"/>
        <v>0.59</v>
      </c>
    </row>
    <row r="37" spans="1:52" ht="12.75" customHeight="1" x14ac:dyDescent="0.25">
      <c r="A37" s="5" t="s">
        <v>36</v>
      </c>
      <c r="B37" s="11" t="s">
        <v>18</v>
      </c>
      <c r="C37" s="33"/>
      <c r="D37" s="33"/>
      <c r="E37" s="34"/>
      <c r="F37" s="33"/>
      <c r="G37" s="33"/>
      <c r="H37" s="34"/>
      <c r="I37" s="33"/>
      <c r="J37" s="33"/>
      <c r="K37" s="34"/>
      <c r="L37" s="33"/>
      <c r="M37" s="33"/>
      <c r="N37" s="34"/>
      <c r="O37" s="33"/>
      <c r="P37" s="33"/>
      <c r="Q37" s="34"/>
      <c r="R37" s="33"/>
      <c r="S37" s="33"/>
      <c r="T37" s="34"/>
      <c r="U37" s="33"/>
      <c r="V37" s="33"/>
      <c r="W37" s="34"/>
      <c r="X37" s="33"/>
      <c r="Y37" s="33"/>
      <c r="Z37" s="34"/>
      <c r="AA37" s="33"/>
      <c r="AB37" s="33"/>
      <c r="AC37" s="34"/>
      <c r="AD37" s="5" t="s">
        <v>36</v>
      </c>
      <c r="AE37" s="11" t="s">
        <v>39</v>
      </c>
      <c r="AF37" s="33"/>
      <c r="AG37" s="33"/>
      <c r="AH37" s="34"/>
      <c r="AI37" s="33"/>
      <c r="AJ37" s="33"/>
      <c r="AK37" s="34"/>
      <c r="AL37" s="33"/>
      <c r="AM37" s="33"/>
      <c r="AN37" s="34"/>
      <c r="AO37" s="33"/>
      <c r="AP37" s="33"/>
      <c r="AQ37" s="34"/>
      <c r="AR37" s="33">
        <v>0.56000000000000005</v>
      </c>
      <c r="AS37" s="33">
        <f>AR37*B5/C5</f>
        <v>0.56000000000000005</v>
      </c>
      <c r="AT37" s="34">
        <f>(AR37*B5/1000)</f>
        <v>5.6000000000000008E-3</v>
      </c>
      <c r="AU37" s="33"/>
      <c r="AV37" s="33"/>
      <c r="AW37" s="34"/>
      <c r="AX37" s="36">
        <f t="shared" si="0"/>
        <v>5.6000000000000008E-3</v>
      </c>
      <c r="AZ37" s="2">
        <f t="shared" si="1"/>
        <v>0.56000000000000005</v>
      </c>
    </row>
    <row r="38" spans="1:52" ht="12.75" customHeight="1" x14ac:dyDescent="0.25">
      <c r="A38" s="5" t="s">
        <v>37</v>
      </c>
      <c r="B38" s="11" t="s">
        <v>18</v>
      </c>
      <c r="C38" s="33"/>
      <c r="D38" s="33"/>
      <c r="E38" s="34"/>
      <c r="F38" s="33"/>
      <c r="G38" s="33"/>
      <c r="H38" s="34"/>
      <c r="I38" s="33"/>
      <c r="J38" s="33"/>
      <c r="K38" s="34"/>
      <c r="L38" s="33"/>
      <c r="M38" s="33"/>
      <c r="N38" s="34"/>
      <c r="O38" s="33"/>
      <c r="P38" s="33"/>
      <c r="Q38" s="34"/>
      <c r="R38" s="33"/>
      <c r="S38" s="33"/>
      <c r="T38" s="34"/>
      <c r="U38" s="33"/>
      <c r="V38" s="33"/>
      <c r="W38" s="34"/>
      <c r="X38" s="33"/>
      <c r="Y38" s="33"/>
      <c r="Z38" s="34"/>
      <c r="AA38" s="33"/>
      <c r="AB38" s="33"/>
      <c r="AC38" s="34"/>
      <c r="AD38" s="5" t="s">
        <v>37</v>
      </c>
      <c r="AE38" s="11" t="s">
        <v>18</v>
      </c>
      <c r="AF38" s="33"/>
      <c r="AG38" s="33"/>
      <c r="AH38" s="34"/>
      <c r="AI38" s="33"/>
      <c r="AJ38" s="33"/>
      <c r="AK38" s="34"/>
      <c r="AL38" s="33"/>
      <c r="AM38" s="33"/>
      <c r="AN38" s="34"/>
      <c r="AO38" s="33"/>
      <c r="AP38" s="33"/>
      <c r="AQ38" s="34"/>
      <c r="AR38" s="33"/>
      <c r="AS38" s="33"/>
      <c r="AT38" s="34"/>
      <c r="AU38" s="33">
        <v>60</v>
      </c>
      <c r="AV38" s="33">
        <f>AU38*B5/C5</f>
        <v>60</v>
      </c>
      <c r="AW38" s="34">
        <f>(AU38*B5/1000)</f>
        <v>0.6</v>
      </c>
      <c r="AX38" s="36">
        <f t="shared" si="0"/>
        <v>0.6</v>
      </c>
      <c r="AZ38" s="2">
        <f t="shared" si="1"/>
        <v>60</v>
      </c>
    </row>
    <row r="39" spans="1:52" ht="12.75" customHeight="1" x14ac:dyDescent="0.25">
      <c r="A39" s="5" t="s">
        <v>32</v>
      </c>
      <c r="B39" s="11" t="s">
        <v>18</v>
      </c>
      <c r="C39" s="33"/>
      <c r="D39" s="33"/>
      <c r="E39" s="34"/>
      <c r="F39" s="33"/>
      <c r="G39" s="33"/>
      <c r="H39" s="34"/>
      <c r="I39" s="33"/>
      <c r="J39" s="33"/>
      <c r="K39" s="34"/>
      <c r="L39" s="33"/>
      <c r="M39" s="33"/>
      <c r="N39" s="34"/>
      <c r="O39" s="33"/>
      <c r="P39" s="33"/>
      <c r="Q39" s="34"/>
      <c r="R39" s="33"/>
      <c r="S39" s="33"/>
      <c r="T39" s="34"/>
      <c r="U39" s="33"/>
      <c r="V39" s="33"/>
      <c r="W39" s="34"/>
      <c r="X39" s="33">
        <v>0.5</v>
      </c>
      <c r="Y39" s="33">
        <f>X39*B5/C5</f>
        <v>0.5</v>
      </c>
      <c r="Z39" s="34">
        <f>(X39*B5/1000)</f>
        <v>5.0000000000000001E-3</v>
      </c>
      <c r="AA39" s="33"/>
      <c r="AB39" s="33"/>
      <c r="AC39" s="34"/>
      <c r="AD39" s="5" t="s">
        <v>32</v>
      </c>
      <c r="AE39" s="11" t="s">
        <v>18</v>
      </c>
      <c r="AF39" s="33"/>
      <c r="AG39" s="33"/>
      <c r="AH39" s="34"/>
      <c r="AI39" s="33"/>
      <c r="AJ39" s="33"/>
      <c r="AK39" s="34"/>
      <c r="AL39" s="33"/>
      <c r="AM39" s="33"/>
      <c r="AN39" s="34"/>
      <c r="AO39" s="33"/>
      <c r="AP39" s="33"/>
      <c r="AQ39" s="34"/>
      <c r="AR39" s="33"/>
      <c r="AS39" s="33"/>
      <c r="AT39" s="34"/>
      <c r="AU39" s="33"/>
      <c r="AV39" s="33"/>
      <c r="AW39" s="34"/>
      <c r="AX39" s="36">
        <f t="shared" si="0"/>
        <v>5.0000000000000001E-3</v>
      </c>
      <c r="AZ39" s="2">
        <f t="shared" si="1"/>
        <v>0.5</v>
      </c>
    </row>
    <row r="40" spans="1:52" ht="12.75" customHeight="1" x14ac:dyDescent="0.25">
      <c r="A40" s="5" t="s">
        <v>77</v>
      </c>
      <c r="B40" s="11" t="s">
        <v>18</v>
      </c>
      <c r="C40" s="33"/>
      <c r="D40" s="33"/>
      <c r="E40" s="34"/>
      <c r="F40" s="33"/>
      <c r="G40" s="33"/>
      <c r="H40" s="34"/>
      <c r="I40" s="33"/>
      <c r="J40" s="33"/>
      <c r="K40" s="34"/>
      <c r="L40" s="33"/>
      <c r="M40" s="33"/>
      <c r="N40" s="34"/>
      <c r="O40" s="33"/>
      <c r="P40" s="33"/>
      <c r="Q40" s="34"/>
      <c r="R40" s="33"/>
      <c r="S40" s="33"/>
      <c r="T40" s="34"/>
      <c r="U40" s="33"/>
      <c r="V40" s="33"/>
      <c r="W40" s="34"/>
      <c r="X40" s="33"/>
      <c r="Y40" s="33"/>
      <c r="Z40" s="34"/>
      <c r="AA40" s="33"/>
      <c r="AB40" s="33"/>
      <c r="AC40" s="34"/>
      <c r="AD40" s="5" t="s">
        <v>77</v>
      </c>
      <c r="AE40" s="11" t="s">
        <v>18</v>
      </c>
      <c r="AF40" s="33"/>
      <c r="AG40" s="33"/>
      <c r="AH40" s="34"/>
      <c r="AI40" s="33"/>
      <c r="AJ40" s="33"/>
      <c r="AK40" s="34"/>
      <c r="AL40" s="33"/>
      <c r="AM40" s="33"/>
      <c r="AN40" s="34"/>
      <c r="AO40" s="33"/>
      <c r="AP40" s="33"/>
      <c r="AQ40" s="34"/>
      <c r="AR40" s="33"/>
      <c r="AS40" s="33"/>
      <c r="AT40" s="34"/>
      <c r="AU40" s="33">
        <v>5</v>
      </c>
      <c r="AV40" s="33">
        <f>AU40*B5/C5</f>
        <v>5</v>
      </c>
      <c r="AW40" s="34">
        <f>(AU40*B5/1000)</f>
        <v>0.05</v>
      </c>
      <c r="AX40" s="36">
        <f t="shared" si="0"/>
        <v>0.05</v>
      </c>
      <c r="AZ40" s="2">
        <f t="shared" si="1"/>
        <v>5</v>
      </c>
    </row>
    <row r="41" spans="1:52" x14ac:dyDescent="0.25">
      <c r="O41" s="13"/>
      <c r="P41" s="13"/>
    </row>
  </sheetData>
  <mergeCells count="47">
    <mergeCell ref="C6:N6"/>
    <mergeCell ref="O6:Q6"/>
    <mergeCell ref="R6:AC6"/>
    <mergeCell ref="AF6:AN6"/>
    <mergeCell ref="A4:A5"/>
    <mergeCell ref="C7:E7"/>
    <mergeCell ref="F7:H7"/>
    <mergeCell ref="I7:K7"/>
    <mergeCell ref="L7:N7"/>
    <mergeCell ref="AX7:AX8"/>
    <mergeCell ref="C8:E8"/>
    <mergeCell ref="F8:H8"/>
    <mergeCell ref="I8:K8"/>
    <mergeCell ref="L8:N8"/>
    <mergeCell ref="O8:Q8"/>
    <mergeCell ref="R7:T7"/>
    <mergeCell ref="U7:W7"/>
    <mergeCell ref="X7:Z7"/>
    <mergeCell ref="AA7:AC7"/>
    <mergeCell ref="AF7:AH7"/>
    <mergeCell ref="AI7:AK7"/>
    <mergeCell ref="O7:Q7"/>
    <mergeCell ref="R8:T8"/>
    <mergeCell ref="U8:W8"/>
    <mergeCell ref="X8:Z8"/>
    <mergeCell ref="AA8:AC8"/>
    <mergeCell ref="AF8:AH8"/>
    <mergeCell ref="AU8:AW8"/>
    <mergeCell ref="AE2:AH2"/>
    <mergeCell ref="AI2:AK2"/>
    <mergeCell ref="AL2:AN2"/>
    <mergeCell ref="AP2:AR2"/>
    <mergeCell ref="AS2:AT2"/>
    <mergeCell ref="AE3:AH3"/>
    <mergeCell ref="AI8:AK8"/>
    <mergeCell ref="AL7:AN7"/>
    <mergeCell ref="AO7:AQ7"/>
    <mergeCell ref="AR7:AT7"/>
    <mergeCell ref="AU7:AW7"/>
    <mergeCell ref="AI3:AK3"/>
    <mergeCell ref="AL3:AN3"/>
    <mergeCell ref="AP3:AR3"/>
    <mergeCell ref="AS3:AT3"/>
    <mergeCell ref="AL8:AN8"/>
    <mergeCell ref="AO8:AQ8"/>
    <mergeCell ref="AR8:AT8"/>
    <mergeCell ref="AO6:AW6"/>
  </mergeCells>
  <pageMargins left="0" right="0" top="0" bottom="0" header="0.31496062992125984" footer="0.31496062992125984"/>
  <pageSetup paperSize="9" scale="9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BB41"/>
  <sheetViews>
    <sheetView zoomScaleNormal="100" workbookViewId="0">
      <pane xSplit="5" ySplit="8" topLeftCell="M9" activePane="bottomRight" state="frozen"/>
      <selection pane="topRight" activeCell="F1" sqref="F1"/>
      <selection pane="bottomLeft" activeCell="A9" sqref="A9"/>
      <selection pane="bottomRight" activeCell="B5" sqref="B5"/>
    </sheetView>
  </sheetViews>
  <sheetFormatPr defaultRowHeight="15" x14ac:dyDescent="0.25"/>
  <cols>
    <col min="1" max="1" width="15.7109375" customWidth="1"/>
    <col min="2" max="2" width="4.7109375" customWidth="1"/>
    <col min="3" max="3" width="5.140625" customWidth="1"/>
    <col min="4" max="4" width="4.7109375" customWidth="1"/>
    <col min="5" max="5" width="5.5703125" style="2" customWidth="1"/>
    <col min="6" max="7" width="4.7109375" customWidth="1"/>
    <col min="8" max="8" width="4.7109375" style="2" customWidth="1"/>
    <col min="9" max="10" width="4.7109375" customWidth="1"/>
    <col min="11" max="11" width="4.7109375" style="2" customWidth="1"/>
    <col min="12" max="13" width="4.7109375" customWidth="1"/>
    <col min="14" max="14" width="4.7109375" style="2" customWidth="1"/>
    <col min="15" max="16" width="4.7109375" customWidth="1"/>
    <col min="17" max="17" width="4.7109375" style="2" customWidth="1"/>
    <col min="18" max="19" width="4.7109375" customWidth="1"/>
    <col min="20" max="20" width="4.7109375" style="2" customWidth="1"/>
    <col min="21" max="22" width="4.7109375" customWidth="1"/>
    <col min="23" max="23" width="4.7109375" style="2" customWidth="1"/>
    <col min="24" max="25" width="4.7109375" customWidth="1"/>
    <col min="26" max="26" width="4.7109375" style="2" customWidth="1"/>
    <col min="27" max="27" width="4.7109375" customWidth="1"/>
    <col min="28" max="28" width="5.7109375" customWidth="1"/>
    <col min="29" max="29" width="4.7109375" style="2" customWidth="1"/>
    <col min="30" max="30" width="4.7109375" customWidth="1"/>
    <col min="31" max="31" width="5.7109375" customWidth="1"/>
    <col min="32" max="32" width="4.7109375" style="2" customWidth="1"/>
    <col min="33" max="33" width="18.7109375" style="58" customWidth="1"/>
    <col min="34" max="34" width="17.5703125" style="58" customWidth="1"/>
    <col min="35" max="35" width="4.28515625" style="58" customWidth="1"/>
    <col min="36" max="37" width="4.7109375" customWidth="1"/>
    <col min="38" max="38" width="4.7109375" style="2" customWidth="1"/>
    <col min="39" max="40" width="4.7109375" customWidth="1"/>
    <col min="41" max="41" width="4.7109375" style="2" customWidth="1"/>
    <col min="42" max="43" width="4.7109375" customWidth="1"/>
    <col min="44" max="44" width="4.7109375" style="2" customWidth="1"/>
    <col min="45" max="45" width="9.140625" style="2"/>
    <col min="47" max="47" width="9.140625" style="2"/>
  </cols>
  <sheetData>
    <row r="1" spans="1:54" ht="18.75" x14ac:dyDescent="0.3">
      <c r="A1" t="s">
        <v>299</v>
      </c>
      <c r="J1" s="1" t="s">
        <v>0</v>
      </c>
      <c r="K1" s="1"/>
      <c r="L1" s="1"/>
      <c r="M1" s="1"/>
      <c r="AG1" s="64"/>
      <c r="AH1" s="64"/>
      <c r="AI1" s="64"/>
    </row>
    <row r="2" spans="1:54" ht="18.75" x14ac:dyDescent="0.3">
      <c r="F2" t="s">
        <v>1</v>
      </c>
      <c r="J2" s="1"/>
      <c r="K2" s="1"/>
      <c r="L2" s="3"/>
      <c r="M2" s="3"/>
      <c r="N2" s="14"/>
      <c r="O2" t="s">
        <v>2</v>
      </c>
      <c r="AG2" s="64"/>
      <c r="AH2" s="64"/>
      <c r="AI2" s="64"/>
      <c r="AJ2" s="67" t="s">
        <v>56</v>
      </c>
      <c r="AK2" s="67"/>
      <c r="AL2" s="67"/>
      <c r="AM2" s="67"/>
      <c r="AN2" s="69"/>
      <c r="AO2" s="69"/>
      <c r="AP2" s="69"/>
      <c r="AQ2" s="67" t="s">
        <v>57</v>
      </c>
      <c r="AR2" s="67"/>
      <c r="AS2" s="67"/>
      <c r="AU2" s="67" t="s">
        <v>58</v>
      </c>
      <c r="AV2" s="67"/>
      <c r="AW2" s="67"/>
      <c r="AX2" s="67"/>
      <c r="AY2" s="67"/>
      <c r="AZ2" s="25" t="s">
        <v>245</v>
      </c>
      <c r="BA2" s="25"/>
      <c r="BB2" s="2"/>
    </row>
    <row r="3" spans="1:54" ht="18.75" x14ac:dyDescent="0.3">
      <c r="E3" s="2" t="s">
        <v>235</v>
      </c>
      <c r="J3" s="1"/>
      <c r="K3" s="1"/>
      <c r="L3" s="4"/>
      <c r="M3" s="4"/>
      <c r="N3" s="15"/>
      <c r="Q3" s="2" t="s">
        <v>236</v>
      </c>
      <c r="AG3" s="64"/>
      <c r="AH3" s="64"/>
      <c r="AI3" s="64"/>
      <c r="AJ3" s="67" t="s">
        <v>59</v>
      </c>
      <c r="AK3" s="67"/>
      <c r="AL3" s="67"/>
      <c r="AM3" s="67"/>
      <c r="AN3" s="68"/>
      <c r="AO3" s="68"/>
      <c r="AP3" s="68"/>
      <c r="AQ3" s="67" t="s">
        <v>222</v>
      </c>
      <c r="AR3" s="67"/>
      <c r="AS3" s="67"/>
      <c r="AU3" s="67" t="s">
        <v>60</v>
      </c>
      <c r="AV3" s="67"/>
      <c r="AW3" s="67"/>
      <c r="AX3" s="68"/>
      <c r="AY3" s="68"/>
      <c r="AZ3" s="25" t="s">
        <v>61</v>
      </c>
      <c r="BA3" s="25"/>
      <c r="BB3" s="2"/>
    </row>
    <row r="4" spans="1:54" x14ac:dyDescent="0.25">
      <c r="A4" s="66" t="s">
        <v>3</v>
      </c>
      <c r="B4" s="5" t="s">
        <v>4</v>
      </c>
      <c r="C4" s="5" t="s">
        <v>5</v>
      </c>
      <c r="AG4" s="64"/>
      <c r="AH4" s="64"/>
      <c r="AI4" s="64"/>
    </row>
    <row r="5" spans="1:54" x14ac:dyDescent="0.25">
      <c r="A5" s="66"/>
      <c r="B5" s="5">
        <v>10</v>
      </c>
      <c r="C5" s="5">
        <v>10</v>
      </c>
      <c r="AG5" s="64"/>
      <c r="AH5" s="64"/>
      <c r="AI5" s="64"/>
    </row>
    <row r="6" spans="1:54" x14ac:dyDescent="0.25">
      <c r="A6" s="6"/>
      <c r="B6" s="7"/>
      <c r="C6" s="87" t="s">
        <v>145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88"/>
      <c r="O6" s="87" t="s">
        <v>146</v>
      </c>
      <c r="P6" s="68"/>
      <c r="Q6" s="88"/>
      <c r="R6" s="87" t="s">
        <v>147</v>
      </c>
      <c r="S6" s="68"/>
      <c r="T6" s="68"/>
      <c r="U6" s="68"/>
      <c r="V6" s="68"/>
      <c r="W6" s="68"/>
      <c r="X6" s="68"/>
      <c r="Y6" s="68"/>
      <c r="Z6" s="68"/>
      <c r="AA6" s="68"/>
      <c r="AB6" s="68"/>
      <c r="AC6" s="88"/>
      <c r="AD6" s="46"/>
      <c r="AE6" s="46"/>
      <c r="AF6" s="46"/>
      <c r="AG6" s="29"/>
      <c r="AH6" s="29"/>
      <c r="AI6" s="63"/>
      <c r="AJ6" s="68" t="s">
        <v>148</v>
      </c>
      <c r="AK6" s="68"/>
      <c r="AL6" s="68"/>
      <c r="AM6" s="68"/>
      <c r="AN6" s="68"/>
      <c r="AO6" s="68"/>
      <c r="AP6" s="68"/>
      <c r="AQ6" s="88"/>
      <c r="AR6" s="62"/>
    </row>
    <row r="7" spans="1:54" ht="57" customHeight="1" x14ac:dyDescent="0.25">
      <c r="A7" s="8" t="s">
        <v>6</v>
      </c>
      <c r="B7" s="9" t="s">
        <v>7</v>
      </c>
      <c r="C7" s="72" t="s">
        <v>62</v>
      </c>
      <c r="D7" s="72"/>
      <c r="E7" s="72"/>
      <c r="F7" s="72" t="s">
        <v>122</v>
      </c>
      <c r="G7" s="72"/>
      <c r="H7" s="72"/>
      <c r="I7" s="72" t="s">
        <v>64</v>
      </c>
      <c r="J7" s="72"/>
      <c r="K7" s="72"/>
      <c r="L7" s="72" t="s">
        <v>48</v>
      </c>
      <c r="M7" s="72"/>
      <c r="N7" s="72"/>
      <c r="O7" s="83" t="s">
        <v>298</v>
      </c>
      <c r="P7" s="83"/>
      <c r="Q7" s="83"/>
      <c r="R7" s="72" t="s">
        <v>297</v>
      </c>
      <c r="S7" s="72"/>
      <c r="T7" s="72"/>
      <c r="U7" s="72" t="s">
        <v>175</v>
      </c>
      <c r="V7" s="72"/>
      <c r="W7" s="72"/>
      <c r="X7" s="75" t="s">
        <v>304</v>
      </c>
      <c r="Y7" s="75"/>
      <c r="Z7" s="75"/>
      <c r="AA7" s="72" t="s">
        <v>119</v>
      </c>
      <c r="AB7" s="72"/>
      <c r="AC7" s="72"/>
      <c r="AD7" s="73" t="s">
        <v>289</v>
      </c>
      <c r="AE7" s="73"/>
      <c r="AF7" s="73"/>
      <c r="AG7" s="61"/>
      <c r="AH7" s="8" t="s">
        <v>6</v>
      </c>
      <c r="AI7" s="9" t="s">
        <v>7</v>
      </c>
      <c r="AJ7" s="72" t="s">
        <v>296</v>
      </c>
      <c r="AK7" s="72"/>
      <c r="AL7" s="72"/>
      <c r="AM7" s="73" t="s">
        <v>49</v>
      </c>
      <c r="AN7" s="73"/>
      <c r="AO7" s="73"/>
      <c r="AP7" s="72" t="s">
        <v>84</v>
      </c>
      <c r="AQ7" s="72"/>
      <c r="AR7" s="72"/>
      <c r="AS7" s="70" t="s">
        <v>16</v>
      </c>
    </row>
    <row r="8" spans="1:54" s="2" customFormat="1" x14ac:dyDescent="0.25">
      <c r="A8" s="10" t="s">
        <v>17</v>
      </c>
      <c r="B8" s="10"/>
      <c r="C8" s="71">
        <v>150</v>
      </c>
      <c r="D8" s="71"/>
      <c r="E8" s="71"/>
      <c r="F8" s="71">
        <v>200</v>
      </c>
      <c r="G8" s="71"/>
      <c r="H8" s="71"/>
      <c r="I8" s="71">
        <v>40</v>
      </c>
      <c r="J8" s="71"/>
      <c r="K8" s="71"/>
      <c r="L8" s="71">
        <v>100</v>
      </c>
      <c r="M8" s="71"/>
      <c r="N8" s="71"/>
      <c r="O8" s="71">
        <v>60</v>
      </c>
      <c r="P8" s="71"/>
      <c r="Q8" s="71"/>
      <c r="R8" s="71">
        <v>200</v>
      </c>
      <c r="S8" s="71"/>
      <c r="T8" s="71"/>
      <c r="U8" s="71">
        <v>70</v>
      </c>
      <c r="V8" s="71"/>
      <c r="W8" s="71"/>
      <c r="X8" s="71">
        <v>130</v>
      </c>
      <c r="Y8" s="71"/>
      <c r="Z8" s="71"/>
      <c r="AA8" s="71">
        <v>200</v>
      </c>
      <c r="AB8" s="71"/>
      <c r="AC8" s="71"/>
      <c r="AD8" s="71">
        <v>38</v>
      </c>
      <c r="AE8" s="71"/>
      <c r="AF8" s="71"/>
      <c r="AG8" s="60"/>
      <c r="AH8" s="10" t="s">
        <v>17</v>
      </c>
      <c r="AI8" s="10"/>
      <c r="AJ8" s="71">
        <v>70</v>
      </c>
      <c r="AK8" s="71"/>
      <c r="AL8" s="71"/>
      <c r="AM8" s="71">
        <v>150</v>
      </c>
      <c r="AN8" s="71"/>
      <c r="AO8" s="71"/>
      <c r="AP8" s="71">
        <v>60</v>
      </c>
      <c r="AQ8" s="71"/>
      <c r="AR8" s="71"/>
      <c r="AS8" s="70"/>
    </row>
    <row r="9" spans="1:54" x14ac:dyDescent="0.25">
      <c r="A9" s="5" t="s">
        <v>254</v>
      </c>
      <c r="B9" s="11" t="s">
        <v>39</v>
      </c>
      <c r="C9" s="33"/>
      <c r="D9" s="33"/>
      <c r="E9" s="34"/>
      <c r="F9" s="33"/>
      <c r="G9" s="33"/>
      <c r="H9" s="34"/>
      <c r="I9" s="33"/>
      <c r="J9" s="33"/>
      <c r="K9" s="34"/>
      <c r="L9" s="33">
        <v>100</v>
      </c>
      <c r="M9" s="33">
        <f>L9*B5/C5</f>
        <v>100</v>
      </c>
      <c r="N9" s="34">
        <f>(L9*B5/1000)/0.5</f>
        <v>2</v>
      </c>
      <c r="O9" s="33"/>
      <c r="P9" s="33"/>
      <c r="Q9" s="34"/>
      <c r="R9" s="33"/>
      <c r="S9" s="33"/>
      <c r="T9" s="34"/>
      <c r="U9" s="33"/>
      <c r="V9" s="33"/>
      <c r="W9" s="34"/>
      <c r="X9" s="33"/>
      <c r="Y9" s="33"/>
      <c r="Z9" s="34"/>
      <c r="AA9" s="33"/>
      <c r="AB9" s="33"/>
      <c r="AC9" s="34"/>
      <c r="AD9" s="33"/>
      <c r="AE9" s="33"/>
      <c r="AF9" s="34"/>
      <c r="AG9" s="59"/>
      <c r="AH9" s="5" t="s">
        <v>254</v>
      </c>
      <c r="AI9" s="41" t="s">
        <v>39</v>
      </c>
      <c r="AJ9" s="33"/>
      <c r="AK9" s="33"/>
      <c r="AL9" s="34"/>
      <c r="AM9" s="33"/>
      <c r="AN9" s="33"/>
      <c r="AO9" s="34"/>
      <c r="AP9" s="33"/>
      <c r="AQ9" s="33"/>
      <c r="AR9" s="34"/>
      <c r="AS9" s="17">
        <f t="shared" ref="AS9:AS40" si="0">E9+H9+K9+N9+Q9+T9+W9+Z9+AC9+AL9+AO9+AR9</f>
        <v>2</v>
      </c>
      <c r="AT9" t="s">
        <v>300</v>
      </c>
      <c r="AU9" s="2">
        <f t="shared" ref="AU9:AU20" si="1">C9+F9+I9+L9+O9+R9+U9+X9+AA9+AJ9+AM9+AP9</f>
        <v>100</v>
      </c>
    </row>
    <row r="10" spans="1:54" x14ac:dyDescent="0.25">
      <c r="A10" s="5" t="s">
        <v>144</v>
      </c>
      <c r="B10" s="11" t="s">
        <v>18</v>
      </c>
      <c r="C10" s="33">
        <v>36</v>
      </c>
      <c r="D10" s="33">
        <f>C10*B5/C5</f>
        <v>36</v>
      </c>
      <c r="E10" s="34">
        <f>(C10*B5/1000)</f>
        <v>0.36</v>
      </c>
      <c r="F10" s="33">
        <v>50</v>
      </c>
      <c r="G10" s="33">
        <f>F10*B5/C5</f>
        <v>50</v>
      </c>
      <c r="H10" s="34">
        <f>(F10*B5/1000)</f>
        <v>0.5</v>
      </c>
      <c r="I10" s="33"/>
      <c r="J10" s="33"/>
      <c r="K10" s="34"/>
      <c r="L10" s="33"/>
      <c r="M10" s="33"/>
      <c r="N10" s="34"/>
      <c r="O10" s="33"/>
      <c r="P10" s="33"/>
      <c r="Q10" s="34"/>
      <c r="R10" s="33"/>
      <c r="S10" s="33"/>
      <c r="T10" s="34"/>
      <c r="U10" s="33"/>
      <c r="V10" s="33"/>
      <c r="W10" s="34"/>
      <c r="X10" s="33"/>
      <c r="Y10" s="33"/>
      <c r="Z10" s="34"/>
      <c r="AA10" s="33"/>
      <c r="AB10" s="33"/>
      <c r="AC10" s="34"/>
      <c r="AD10" s="33"/>
      <c r="AE10" s="33"/>
      <c r="AF10" s="34"/>
      <c r="AG10" s="59"/>
      <c r="AH10" s="5" t="s">
        <v>144</v>
      </c>
      <c r="AI10" s="41" t="s">
        <v>18</v>
      </c>
      <c r="AJ10" s="33">
        <v>20</v>
      </c>
      <c r="AK10" s="33">
        <f>AJ10*B5/C5</f>
        <v>20</v>
      </c>
      <c r="AL10" s="34">
        <f>(AJ10*B5/1000)</f>
        <v>0.2</v>
      </c>
      <c r="AM10" s="33"/>
      <c r="AN10" s="33"/>
      <c r="AO10" s="34"/>
      <c r="AP10" s="33"/>
      <c r="AQ10" s="33"/>
      <c r="AR10" s="34"/>
      <c r="AS10" s="17">
        <f t="shared" si="0"/>
        <v>1.06</v>
      </c>
      <c r="AU10" s="2">
        <f t="shared" si="1"/>
        <v>106</v>
      </c>
    </row>
    <row r="11" spans="1:54" x14ac:dyDescent="0.25">
      <c r="A11" s="5" t="s">
        <v>69</v>
      </c>
      <c r="B11" s="11" t="s">
        <v>18</v>
      </c>
      <c r="C11" s="33">
        <v>142.5</v>
      </c>
      <c r="D11" s="33">
        <f>C11*B5/C5</f>
        <v>142.5</v>
      </c>
      <c r="E11" s="34">
        <f>(C11*B5/1000)/0.2</f>
        <v>7.125</v>
      </c>
      <c r="F11" s="33"/>
      <c r="G11" s="33"/>
      <c r="H11" s="34"/>
      <c r="I11" s="33"/>
      <c r="J11" s="33"/>
      <c r="K11" s="34"/>
      <c r="L11" s="33"/>
      <c r="M11" s="33"/>
      <c r="N11" s="34"/>
      <c r="O11" s="33"/>
      <c r="P11" s="33"/>
      <c r="Q11" s="34"/>
      <c r="R11" s="33"/>
      <c r="S11" s="33"/>
      <c r="T11" s="34"/>
      <c r="U11" s="33"/>
      <c r="V11" s="33"/>
      <c r="W11" s="34"/>
      <c r="X11" s="33"/>
      <c r="Y11" s="33"/>
      <c r="Z11" s="34"/>
      <c r="AA11" s="33"/>
      <c r="AB11" s="33"/>
      <c r="AC11" s="34"/>
      <c r="AD11" s="33"/>
      <c r="AE11" s="33"/>
      <c r="AF11" s="34"/>
      <c r="AG11" s="59"/>
      <c r="AH11" s="5" t="s">
        <v>69</v>
      </c>
      <c r="AI11" s="41" t="s">
        <v>18</v>
      </c>
      <c r="AJ11" s="33"/>
      <c r="AK11" s="33"/>
      <c r="AL11" s="34"/>
      <c r="AM11" s="33"/>
      <c r="AN11" s="33"/>
      <c r="AO11" s="34"/>
      <c r="AP11" s="33"/>
      <c r="AQ11" s="33"/>
      <c r="AR11" s="34"/>
      <c r="AS11" s="17">
        <f t="shared" si="0"/>
        <v>7.125</v>
      </c>
      <c r="AT11" t="s">
        <v>172</v>
      </c>
      <c r="AU11" s="2">
        <f t="shared" si="1"/>
        <v>142.5</v>
      </c>
    </row>
    <row r="12" spans="1:54" x14ac:dyDescent="0.25">
      <c r="A12" s="5" t="s">
        <v>23</v>
      </c>
      <c r="B12" s="11" t="s">
        <v>18</v>
      </c>
      <c r="C12" s="33">
        <v>1.5</v>
      </c>
      <c r="D12" s="33">
        <f>C12*B5/C5</f>
        <v>1.5</v>
      </c>
      <c r="E12" s="34">
        <f>(C12*B5/1000)</f>
        <v>1.4999999999999999E-2</v>
      </c>
      <c r="F12" s="33">
        <v>10</v>
      </c>
      <c r="G12" s="33">
        <f>F12*B5/C5</f>
        <v>10</v>
      </c>
      <c r="H12" s="34">
        <f>(F12*B5/1000)</f>
        <v>0.1</v>
      </c>
      <c r="I12" s="33"/>
      <c r="J12" s="33"/>
      <c r="K12" s="34"/>
      <c r="L12" s="33"/>
      <c r="M12" s="33"/>
      <c r="N12" s="34"/>
      <c r="O12" s="33"/>
      <c r="P12" s="33"/>
      <c r="Q12" s="34"/>
      <c r="R12" s="33"/>
      <c r="S12" s="33"/>
      <c r="T12" s="34"/>
      <c r="U12" s="33"/>
      <c r="V12" s="33"/>
      <c r="W12" s="34"/>
      <c r="X12" s="33"/>
      <c r="Y12" s="33"/>
      <c r="Z12" s="34"/>
      <c r="AA12" s="33">
        <v>10</v>
      </c>
      <c r="AB12" s="33">
        <f>AA12*B5/C5</f>
        <v>10</v>
      </c>
      <c r="AC12" s="34">
        <f>(AA12*B5/1000)</f>
        <v>0.1</v>
      </c>
      <c r="AD12" s="33"/>
      <c r="AE12" s="33"/>
      <c r="AF12" s="34"/>
      <c r="AG12" s="59"/>
      <c r="AH12" s="5" t="s">
        <v>23</v>
      </c>
      <c r="AI12" s="41" t="s">
        <v>18</v>
      </c>
      <c r="AJ12" s="33">
        <v>6.7</v>
      </c>
      <c r="AK12" s="33">
        <f>AJ12*B5/C5</f>
        <v>6.7</v>
      </c>
      <c r="AL12" s="34">
        <f>(AJ12*B5/1000)</f>
        <v>6.7000000000000004E-2</v>
      </c>
      <c r="AM12" s="33"/>
      <c r="AN12" s="33"/>
      <c r="AO12" s="34"/>
      <c r="AP12" s="33"/>
      <c r="AQ12" s="33"/>
      <c r="AR12" s="34"/>
      <c r="AS12" s="17">
        <f t="shared" si="0"/>
        <v>0.28200000000000003</v>
      </c>
      <c r="AU12" s="2">
        <f t="shared" si="1"/>
        <v>28.2</v>
      </c>
    </row>
    <row r="13" spans="1:54" x14ac:dyDescent="0.25">
      <c r="A13" s="5" t="s">
        <v>21</v>
      </c>
      <c r="B13" s="11" t="s">
        <v>18</v>
      </c>
      <c r="C13" s="33">
        <v>3</v>
      </c>
      <c r="D13" s="33">
        <f>C13*B5/C5</f>
        <v>3</v>
      </c>
      <c r="E13" s="34">
        <f>(C13*B5/1000)</f>
        <v>0.03</v>
      </c>
      <c r="F13" s="33"/>
      <c r="G13" s="33"/>
      <c r="H13" s="34"/>
      <c r="I13" s="33">
        <v>5</v>
      </c>
      <c r="J13" s="33">
        <f>I13*B5/C5</f>
        <v>5</v>
      </c>
      <c r="K13" s="34">
        <f>(I13*B5/1000)</f>
        <v>0.05</v>
      </c>
      <c r="L13" s="33"/>
      <c r="M13" s="33"/>
      <c r="N13" s="34"/>
      <c r="O13" s="33"/>
      <c r="P13" s="33"/>
      <c r="Q13" s="34"/>
      <c r="R13" s="33">
        <v>1.4</v>
      </c>
      <c r="S13" s="33">
        <f>R13*B5/C5</f>
        <v>1.4</v>
      </c>
      <c r="T13" s="34">
        <f>(R13*B5/1000)</f>
        <v>1.4E-2</v>
      </c>
      <c r="U13" s="33">
        <v>2.1</v>
      </c>
      <c r="V13" s="33">
        <f>U13*B5/C5</f>
        <v>2.1</v>
      </c>
      <c r="W13" s="34">
        <f>(U13*B5/1000)</f>
        <v>2.1000000000000001E-2</v>
      </c>
      <c r="X13" s="33">
        <v>3.17</v>
      </c>
      <c r="Y13" s="33">
        <f>X13*B5/C5</f>
        <v>3.17</v>
      </c>
      <c r="Z13" s="34">
        <f>(X13*B5/1000)</f>
        <v>3.1699999999999999E-2</v>
      </c>
      <c r="AA13" s="33"/>
      <c r="AB13" s="33"/>
      <c r="AC13" s="34"/>
      <c r="AD13" s="33"/>
      <c r="AE13" s="33"/>
      <c r="AF13" s="34"/>
      <c r="AG13" s="59"/>
      <c r="AH13" s="5" t="s">
        <v>21</v>
      </c>
      <c r="AI13" s="41" t="s">
        <v>18</v>
      </c>
      <c r="AJ13" s="33">
        <v>1</v>
      </c>
      <c r="AK13" s="33">
        <f>AJ13*B5/C5</f>
        <v>1</v>
      </c>
      <c r="AL13" s="34">
        <f>(AJ13*B5/1000)</f>
        <v>0.01</v>
      </c>
      <c r="AM13" s="33"/>
      <c r="AN13" s="33"/>
      <c r="AO13" s="34"/>
      <c r="AP13" s="33"/>
      <c r="AQ13" s="33"/>
      <c r="AR13" s="34"/>
      <c r="AS13" s="17">
        <f t="shared" si="0"/>
        <v>0.15670000000000001</v>
      </c>
      <c r="AU13" s="2">
        <f t="shared" si="1"/>
        <v>15.67</v>
      </c>
    </row>
    <row r="14" spans="1:54" x14ac:dyDescent="0.25">
      <c r="A14" s="5" t="s">
        <v>34</v>
      </c>
      <c r="B14" s="11" t="s">
        <v>18</v>
      </c>
      <c r="C14" s="33">
        <v>6</v>
      </c>
      <c r="D14" s="33">
        <f>C14*B5/C5</f>
        <v>6</v>
      </c>
      <c r="E14" s="34">
        <f>(C14*B5/1000)</f>
        <v>0.06</v>
      </c>
      <c r="F14" s="33"/>
      <c r="G14" s="33"/>
      <c r="H14" s="34"/>
      <c r="I14" s="33"/>
      <c r="J14" s="33"/>
      <c r="K14" s="34"/>
      <c r="L14" s="33"/>
      <c r="M14" s="33"/>
      <c r="N14" s="34"/>
      <c r="O14" s="33"/>
      <c r="P14" s="33"/>
      <c r="Q14" s="34"/>
      <c r="R14" s="33"/>
      <c r="S14" s="33"/>
      <c r="T14" s="34"/>
      <c r="U14" s="33"/>
      <c r="V14" s="33"/>
      <c r="W14" s="34"/>
      <c r="X14" s="33"/>
      <c r="Y14" s="33"/>
      <c r="Z14" s="34"/>
      <c r="AA14" s="33"/>
      <c r="AB14" s="33"/>
      <c r="AC14" s="34"/>
      <c r="AD14" s="33"/>
      <c r="AE14" s="33"/>
      <c r="AF14" s="34"/>
      <c r="AG14" s="59"/>
      <c r="AH14" s="5" t="s">
        <v>34</v>
      </c>
      <c r="AI14" s="41" t="s">
        <v>18</v>
      </c>
      <c r="AJ14" s="33"/>
      <c r="AK14" s="33"/>
      <c r="AL14" s="34"/>
      <c r="AM14" s="33"/>
      <c r="AN14" s="33"/>
      <c r="AO14" s="34"/>
      <c r="AP14" s="33"/>
      <c r="AQ14" s="33"/>
      <c r="AR14" s="34"/>
      <c r="AS14" s="17">
        <f t="shared" si="0"/>
        <v>0.06</v>
      </c>
      <c r="AU14" s="2">
        <f t="shared" si="1"/>
        <v>6</v>
      </c>
    </row>
    <row r="15" spans="1:54" x14ac:dyDescent="0.25">
      <c r="A15" s="5" t="s">
        <v>282</v>
      </c>
      <c r="B15" s="11" t="s">
        <v>18</v>
      </c>
      <c r="C15" s="33">
        <v>9</v>
      </c>
      <c r="D15" s="33">
        <f>C15*B5/C5</f>
        <v>9</v>
      </c>
      <c r="E15" s="34">
        <f>(C15*B5/1000)</f>
        <v>0.09</v>
      </c>
      <c r="F15" s="33"/>
      <c r="G15" s="33"/>
      <c r="H15" s="34"/>
      <c r="I15" s="33"/>
      <c r="J15" s="33"/>
      <c r="K15" s="34"/>
      <c r="L15" s="33"/>
      <c r="M15" s="33"/>
      <c r="N15" s="34"/>
      <c r="O15" s="33"/>
      <c r="P15" s="33"/>
      <c r="Q15" s="34"/>
      <c r="R15" s="33"/>
      <c r="S15" s="33"/>
      <c r="T15" s="34"/>
      <c r="U15" s="33"/>
      <c r="V15" s="33"/>
      <c r="W15" s="34"/>
      <c r="X15" s="33"/>
      <c r="Y15" s="33"/>
      <c r="Z15" s="34"/>
      <c r="AA15" s="33"/>
      <c r="AB15" s="33"/>
      <c r="AC15" s="34"/>
      <c r="AD15" s="33"/>
      <c r="AE15" s="33"/>
      <c r="AF15" s="34"/>
      <c r="AG15" s="59"/>
      <c r="AH15" s="5" t="s">
        <v>282</v>
      </c>
      <c r="AI15" s="11" t="s">
        <v>18</v>
      </c>
      <c r="AJ15" s="33"/>
      <c r="AK15" s="33"/>
      <c r="AL15" s="34"/>
      <c r="AM15" s="33"/>
      <c r="AN15" s="33"/>
      <c r="AO15" s="34"/>
      <c r="AP15" s="33"/>
      <c r="AQ15" s="33"/>
      <c r="AR15" s="34"/>
      <c r="AS15" s="17">
        <f t="shared" si="0"/>
        <v>0.09</v>
      </c>
      <c r="AU15" s="2">
        <f t="shared" si="1"/>
        <v>9</v>
      </c>
    </row>
    <row r="16" spans="1:54" x14ac:dyDescent="0.25">
      <c r="A16" s="5" t="s">
        <v>20</v>
      </c>
      <c r="B16" s="11" t="s">
        <v>39</v>
      </c>
      <c r="C16" s="33">
        <v>6</v>
      </c>
      <c r="D16" s="33">
        <f>C16*B5/C5</f>
        <v>6</v>
      </c>
      <c r="E16" s="34">
        <f>(C16*B5/1000)/0.045</f>
        <v>1.3333333333333333</v>
      </c>
      <c r="F16" s="33"/>
      <c r="G16" s="33"/>
      <c r="H16" s="34"/>
      <c r="I16" s="33"/>
      <c r="J16" s="33"/>
      <c r="K16" s="34"/>
      <c r="L16" s="33"/>
      <c r="M16" s="33"/>
      <c r="N16" s="34"/>
      <c r="O16" s="33"/>
      <c r="P16" s="33"/>
      <c r="Q16" s="34"/>
      <c r="R16" s="33"/>
      <c r="S16" s="33"/>
      <c r="T16" s="34"/>
      <c r="U16" s="33"/>
      <c r="V16" s="33"/>
      <c r="W16" s="34"/>
      <c r="X16" s="33"/>
      <c r="Y16" s="33"/>
      <c r="Z16" s="34"/>
      <c r="AA16" s="33"/>
      <c r="AB16" s="33"/>
      <c r="AC16" s="34"/>
      <c r="AD16" s="33"/>
      <c r="AE16" s="33"/>
      <c r="AF16" s="34"/>
      <c r="AG16" s="59"/>
      <c r="AH16" s="5" t="s">
        <v>20</v>
      </c>
      <c r="AI16" s="11" t="s">
        <v>39</v>
      </c>
      <c r="AJ16" s="33">
        <v>1.1000000000000001</v>
      </c>
      <c r="AK16" s="33">
        <f>AJ16*B5/C5</f>
        <v>1.1000000000000001</v>
      </c>
      <c r="AL16" s="34">
        <f>(AJ16*B5/1000)/0.045</f>
        <v>0.24444444444444444</v>
      </c>
      <c r="AM16" s="33"/>
      <c r="AN16" s="33"/>
      <c r="AO16" s="34"/>
      <c r="AP16" s="33"/>
      <c r="AQ16" s="33"/>
      <c r="AR16" s="34"/>
      <c r="AS16" s="17">
        <f t="shared" si="0"/>
        <v>1.5777777777777777</v>
      </c>
      <c r="AT16" t="s">
        <v>40</v>
      </c>
      <c r="AU16" s="2">
        <f t="shared" si="1"/>
        <v>7.1</v>
      </c>
    </row>
    <row r="17" spans="1:47" x14ac:dyDescent="0.25">
      <c r="A17" s="5" t="s">
        <v>36</v>
      </c>
      <c r="B17" s="11" t="s">
        <v>18</v>
      </c>
      <c r="C17" s="33"/>
      <c r="D17" s="33"/>
      <c r="E17" s="34"/>
      <c r="F17" s="33">
        <v>0.5</v>
      </c>
      <c r="G17" s="33">
        <f>F17*B5/C5</f>
        <v>0.5</v>
      </c>
      <c r="H17" s="34">
        <f>(F17*B5/1000)</f>
        <v>5.0000000000000001E-3</v>
      </c>
      <c r="I17" s="33"/>
      <c r="J17" s="33"/>
      <c r="K17" s="34"/>
      <c r="L17" s="33"/>
      <c r="M17" s="33"/>
      <c r="N17" s="34"/>
      <c r="O17" s="33"/>
      <c r="P17" s="33"/>
      <c r="Q17" s="34"/>
      <c r="R17" s="33"/>
      <c r="S17" s="33"/>
      <c r="T17" s="34"/>
      <c r="U17" s="33"/>
      <c r="V17" s="33"/>
      <c r="W17" s="34"/>
      <c r="X17" s="33"/>
      <c r="Y17" s="33"/>
      <c r="Z17" s="34"/>
      <c r="AA17" s="33"/>
      <c r="AB17" s="33"/>
      <c r="AC17" s="34"/>
      <c r="AD17" s="33"/>
      <c r="AE17" s="33"/>
      <c r="AF17" s="34"/>
      <c r="AG17" s="59"/>
      <c r="AH17" s="5" t="s">
        <v>36</v>
      </c>
      <c r="AI17" s="11" t="s">
        <v>18</v>
      </c>
      <c r="AJ17" s="33"/>
      <c r="AK17" s="33"/>
      <c r="AL17" s="34"/>
      <c r="AM17" s="33"/>
      <c r="AN17" s="33"/>
      <c r="AO17" s="34"/>
      <c r="AP17" s="33"/>
      <c r="AQ17" s="33"/>
      <c r="AR17" s="34"/>
      <c r="AS17" s="17">
        <f t="shared" si="0"/>
        <v>5.0000000000000001E-3</v>
      </c>
      <c r="AU17" s="2">
        <f t="shared" si="1"/>
        <v>0.5</v>
      </c>
    </row>
    <row r="18" spans="1:47" x14ac:dyDescent="0.25">
      <c r="A18" s="5" t="s">
        <v>272</v>
      </c>
      <c r="B18" s="11" t="s">
        <v>18</v>
      </c>
      <c r="C18" s="33">
        <v>3</v>
      </c>
      <c r="D18" s="33">
        <f>C18*B5/C5</f>
        <v>3</v>
      </c>
      <c r="E18" s="34">
        <f>(C18*B5/1000)</f>
        <v>0.03</v>
      </c>
      <c r="F18" s="33"/>
      <c r="G18" s="33"/>
      <c r="H18" s="34"/>
      <c r="I18" s="33"/>
      <c r="J18" s="33"/>
      <c r="K18" s="34"/>
      <c r="L18" s="33"/>
      <c r="M18" s="33"/>
      <c r="N18" s="34"/>
      <c r="O18" s="33"/>
      <c r="P18" s="33"/>
      <c r="Q18" s="34"/>
      <c r="R18" s="33"/>
      <c r="S18" s="33"/>
      <c r="T18" s="34"/>
      <c r="U18" s="33"/>
      <c r="V18" s="33"/>
      <c r="W18" s="34"/>
      <c r="X18" s="33"/>
      <c r="Y18" s="33"/>
      <c r="Z18" s="34"/>
      <c r="AA18" s="33"/>
      <c r="AB18" s="33"/>
      <c r="AC18" s="34"/>
      <c r="AD18" s="33"/>
      <c r="AE18" s="33"/>
      <c r="AF18" s="34"/>
      <c r="AG18" s="59"/>
      <c r="AH18" s="5" t="s">
        <v>272</v>
      </c>
      <c r="AI18" s="11" t="s">
        <v>18</v>
      </c>
      <c r="AJ18" s="33"/>
      <c r="AK18" s="33"/>
      <c r="AL18" s="34"/>
      <c r="AM18" s="33"/>
      <c r="AN18" s="33"/>
      <c r="AO18" s="34"/>
      <c r="AP18" s="33"/>
      <c r="AQ18" s="33"/>
      <c r="AR18" s="34"/>
      <c r="AS18" s="17">
        <f t="shared" si="0"/>
        <v>0.03</v>
      </c>
      <c r="AU18" s="2">
        <f t="shared" si="1"/>
        <v>3</v>
      </c>
    </row>
    <row r="19" spans="1:47" x14ac:dyDescent="0.25">
      <c r="A19" s="5" t="s">
        <v>247</v>
      </c>
      <c r="B19" s="11" t="s">
        <v>39</v>
      </c>
      <c r="C19" s="33">
        <v>25</v>
      </c>
      <c r="D19" s="33">
        <f>C19*B5/C5</f>
        <v>25</v>
      </c>
      <c r="E19" s="34">
        <f>(C19*B5/1000)/0.38</f>
        <v>0.65789473684210531</v>
      </c>
      <c r="F19" s="33"/>
      <c r="G19" s="33"/>
      <c r="H19" s="34"/>
      <c r="I19" s="33"/>
      <c r="J19" s="33"/>
      <c r="K19" s="34"/>
      <c r="L19" s="33"/>
      <c r="M19" s="33"/>
      <c r="N19" s="34"/>
      <c r="O19" s="33"/>
      <c r="P19" s="33"/>
      <c r="Q19" s="34"/>
      <c r="R19" s="33"/>
      <c r="S19" s="33"/>
      <c r="T19" s="34"/>
      <c r="U19" s="33"/>
      <c r="V19" s="33"/>
      <c r="W19" s="34"/>
      <c r="X19" s="33"/>
      <c r="Y19" s="33"/>
      <c r="Z19" s="34"/>
      <c r="AA19" s="33"/>
      <c r="AB19" s="33"/>
      <c r="AC19" s="34"/>
      <c r="AD19" s="33"/>
      <c r="AE19" s="33"/>
      <c r="AF19" s="34"/>
      <c r="AG19" s="59"/>
      <c r="AH19" s="5" t="s">
        <v>247</v>
      </c>
      <c r="AI19" s="11" t="s">
        <v>39</v>
      </c>
      <c r="AJ19" s="33"/>
      <c r="AK19" s="33"/>
      <c r="AL19" s="34"/>
      <c r="AM19" s="33"/>
      <c r="AN19" s="33"/>
      <c r="AO19" s="34"/>
      <c r="AP19" s="33"/>
      <c r="AQ19" s="33"/>
      <c r="AR19" s="34"/>
      <c r="AS19" s="17">
        <f t="shared" si="0"/>
        <v>0.65789473684210531</v>
      </c>
      <c r="AT19" t="s">
        <v>227</v>
      </c>
      <c r="AU19" s="2">
        <f t="shared" si="1"/>
        <v>25</v>
      </c>
    </row>
    <row r="20" spans="1:47" x14ac:dyDescent="0.25">
      <c r="A20" s="5" t="s">
        <v>257</v>
      </c>
      <c r="B20" s="11" t="s">
        <v>18</v>
      </c>
      <c r="C20" s="33"/>
      <c r="D20" s="33"/>
      <c r="E20" s="34"/>
      <c r="F20" s="33"/>
      <c r="G20" s="33"/>
      <c r="H20" s="34"/>
      <c r="I20" s="33">
        <v>35</v>
      </c>
      <c r="J20" s="33">
        <f>I20*B5/C5</f>
        <v>35</v>
      </c>
      <c r="K20" s="34">
        <f>(I20*B5/1000)/0.3</f>
        <v>1.1666666666666667</v>
      </c>
      <c r="L20" s="33"/>
      <c r="M20" s="33"/>
      <c r="N20" s="34"/>
      <c r="O20" s="33"/>
      <c r="P20" s="33"/>
      <c r="Q20" s="34"/>
      <c r="R20" s="33"/>
      <c r="S20" s="33"/>
      <c r="T20" s="34"/>
      <c r="U20" s="33"/>
      <c r="V20" s="33"/>
      <c r="W20" s="34"/>
      <c r="X20" s="33"/>
      <c r="Y20" s="33"/>
      <c r="Z20" s="34"/>
      <c r="AA20" s="33"/>
      <c r="AB20" s="33"/>
      <c r="AC20" s="34"/>
      <c r="AD20" s="33"/>
      <c r="AE20" s="33"/>
      <c r="AF20" s="34"/>
      <c r="AG20" s="59"/>
      <c r="AH20" s="5" t="s">
        <v>257</v>
      </c>
      <c r="AI20" s="41" t="s">
        <v>18</v>
      </c>
      <c r="AJ20" s="33"/>
      <c r="AK20" s="33"/>
      <c r="AL20" s="34"/>
      <c r="AM20" s="33"/>
      <c r="AN20" s="33"/>
      <c r="AO20" s="34"/>
      <c r="AP20" s="33"/>
      <c r="AQ20" s="33"/>
      <c r="AR20" s="34"/>
      <c r="AS20" s="17">
        <f t="shared" si="0"/>
        <v>1.1666666666666667</v>
      </c>
      <c r="AT20" t="s">
        <v>41</v>
      </c>
      <c r="AU20" s="2">
        <f t="shared" si="1"/>
        <v>35</v>
      </c>
    </row>
    <row r="21" spans="1:47" x14ac:dyDescent="0.25">
      <c r="A21" s="5" t="s">
        <v>26</v>
      </c>
      <c r="B21" s="11" t="s">
        <v>18</v>
      </c>
      <c r="C21" s="33"/>
      <c r="D21" s="33"/>
      <c r="E21" s="34"/>
      <c r="F21" s="33"/>
      <c r="G21" s="33"/>
      <c r="H21" s="34"/>
      <c r="I21" s="33"/>
      <c r="J21" s="33"/>
      <c r="K21" s="34"/>
      <c r="L21" s="33"/>
      <c r="M21" s="33"/>
      <c r="N21" s="34"/>
      <c r="O21" s="33"/>
      <c r="P21" s="33"/>
      <c r="Q21" s="34"/>
      <c r="R21" s="33"/>
      <c r="S21" s="33"/>
      <c r="T21" s="34"/>
      <c r="U21" s="33"/>
      <c r="V21" s="33"/>
      <c r="W21" s="34"/>
      <c r="X21" s="33"/>
      <c r="Y21" s="33"/>
      <c r="Z21" s="34"/>
      <c r="AA21" s="33"/>
      <c r="AB21" s="33"/>
      <c r="AC21" s="34"/>
      <c r="AD21" s="33">
        <v>38</v>
      </c>
      <c r="AE21" s="33">
        <f>AD21*B5/C5</f>
        <v>38</v>
      </c>
      <c r="AF21" s="34">
        <f>(AD21*B5/1000)/0.6</f>
        <v>0.63333333333333341</v>
      </c>
      <c r="AG21" s="59"/>
      <c r="AH21" s="5" t="s">
        <v>26</v>
      </c>
      <c r="AI21" s="41" t="s">
        <v>18</v>
      </c>
      <c r="AJ21" s="33"/>
      <c r="AK21" s="33"/>
      <c r="AL21" s="34"/>
      <c r="AM21" s="33"/>
      <c r="AN21" s="33"/>
      <c r="AO21" s="34"/>
      <c r="AP21" s="33"/>
      <c r="AQ21" s="33"/>
      <c r="AR21" s="34"/>
      <c r="AS21" s="17">
        <f t="shared" si="0"/>
        <v>0</v>
      </c>
      <c r="AT21" t="s">
        <v>42</v>
      </c>
      <c r="AU21" s="2">
        <v>38</v>
      </c>
    </row>
    <row r="22" spans="1:47" x14ac:dyDescent="0.25">
      <c r="A22" s="5" t="s">
        <v>186</v>
      </c>
      <c r="B22" s="11" t="s">
        <v>18</v>
      </c>
      <c r="C22" s="33"/>
      <c r="D22" s="33"/>
      <c r="E22" s="34"/>
      <c r="F22" s="33"/>
      <c r="G22" s="33"/>
      <c r="H22" s="34"/>
      <c r="I22" s="33"/>
      <c r="J22" s="33"/>
      <c r="K22" s="34"/>
      <c r="L22" s="33"/>
      <c r="M22" s="33"/>
      <c r="N22" s="34"/>
      <c r="O22" s="33">
        <v>62</v>
      </c>
      <c r="P22" s="33">
        <f>O22*B5/C5</f>
        <v>62</v>
      </c>
      <c r="Q22" s="34">
        <f>(O22*B5/1000)</f>
        <v>0.62</v>
      </c>
      <c r="R22" s="33"/>
      <c r="S22" s="33"/>
      <c r="T22" s="34"/>
      <c r="U22" s="33"/>
      <c r="V22" s="33"/>
      <c r="W22" s="34"/>
      <c r="X22" s="33"/>
      <c r="Y22" s="33"/>
      <c r="Z22" s="34"/>
      <c r="AA22" s="33"/>
      <c r="AB22" s="33"/>
      <c r="AC22" s="34"/>
      <c r="AD22" s="33"/>
      <c r="AE22" s="33"/>
      <c r="AF22" s="34"/>
      <c r="AG22" s="59"/>
      <c r="AH22" s="5" t="s">
        <v>186</v>
      </c>
      <c r="AI22" s="41" t="s">
        <v>18</v>
      </c>
      <c r="AJ22" s="33"/>
      <c r="AK22" s="33"/>
      <c r="AL22" s="34"/>
      <c r="AM22" s="33"/>
      <c r="AN22" s="33"/>
      <c r="AO22" s="34"/>
      <c r="AP22" s="33"/>
      <c r="AQ22" s="33"/>
      <c r="AR22" s="34"/>
      <c r="AS22" s="17">
        <f t="shared" si="0"/>
        <v>0.62</v>
      </c>
      <c r="AU22" s="2">
        <f t="shared" ref="AU22:AU35" si="2">C22+F22+I22+L22+O22+R22+U22+X22+AA22+AJ22+AM22+AP22</f>
        <v>62</v>
      </c>
    </row>
    <row r="23" spans="1:47" x14ac:dyDescent="0.25">
      <c r="A23" s="5" t="s">
        <v>29</v>
      </c>
      <c r="B23" s="11" t="s">
        <v>18</v>
      </c>
      <c r="C23" s="33"/>
      <c r="D23" s="33"/>
      <c r="E23" s="34"/>
      <c r="F23" s="33"/>
      <c r="G23" s="33"/>
      <c r="H23" s="34"/>
      <c r="I23" s="33"/>
      <c r="J23" s="33"/>
      <c r="K23" s="34"/>
      <c r="L23" s="33"/>
      <c r="M23" s="33"/>
      <c r="N23" s="34"/>
      <c r="O23" s="33"/>
      <c r="P23" s="33"/>
      <c r="Q23" s="34"/>
      <c r="R23" s="33">
        <v>93</v>
      </c>
      <c r="S23" s="33">
        <f>R23*B5/C5</f>
        <v>93</v>
      </c>
      <c r="T23" s="34">
        <f>(R23*B5/1000)</f>
        <v>0.93</v>
      </c>
      <c r="U23" s="33"/>
      <c r="V23" s="33"/>
      <c r="W23" s="34"/>
      <c r="X23" s="33"/>
      <c r="Y23" s="33"/>
      <c r="Z23" s="34"/>
      <c r="AA23" s="33"/>
      <c r="AB23" s="33"/>
      <c r="AC23" s="34"/>
      <c r="AD23" s="33"/>
      <c r="AE23" s="33"/>
      <c r="AF23" s="34"/>
      <c r="AG23" s="59"/>
      <c r="AH23" s="5" t="s">
        <v>29</v>
      </c>
      <c r="AI23" s="41" t="s">
        <v>18</v>
      </c>
      <c r="AJ23" s="33"/>
      <c r="AK23" s="33"/>
      <c r="AL23" s="34"/>
      <c r="AM23" s="33"/>
      <c r="AN23" s="33"/>
      <c r="AO23" s="34"/>
      <c r="AP23" s="33"/>
      <c r="AQ23" s="33"/>
      <c r="AR23" s="34"/>
      <c r="AS23" s="17">
        <f t="shared" si="0"/>
        <v>0.93</v>
      </c>
      <c r="AU23" s="2">
        <f t="shared" si="2"/>
        <v>93</v>
      </c>
    </row>
    <row r="24" spans="1:47" x14ac:dyDescent="0.25">
      <c r="A24" s="5" t="s">
        <v>303</v>
      </c>
      <c r="B24" s="11" t="s">
        <v>18</v>
      </c>
      <c r="C24" s="33"/>
      <c r="D24" s="33"/>
      <c r="E24" s="34"/>
      <c r="F24" s="33"/>
      <c r="G24" s="33"/>
      <c r="H24" s="34"/>
      <c r="I24" s="33"/>
      <c r="J24" s="33"/>
      <c r="K24" s="34"/>
      <c r="L24" s="33"/>
      <c r="M24" s="33"/>
      <c r="N24" s="34"/>
      <c r="O24" s="33"/>
      <c r="P24" s="33"/>
      <c r="Q24" s="34"/>
      <c r="R24" s="33"/>
      <c r="S24" s="33"/>
      <c r="T24" s="34"/>
      <c r="U24" s="33"/>
      <c r="V24" s="33"/>
      <c r="W24" s="34"/>
      <c r="X24" s="33">
        <v>57.1</v>
      </c>
      <c r="Y24" s="33">
        <f>X24*B5/C5</f>
        <v>57.1</v>
      </c>
      <c r="Z24" s="34">
        <f>(X24*B5/1000)</f>
        <v>0.57099999999999995</v>
      </c>
      <c r="AA24" s="33"/>
      <c r="AB24" s="33"/>
      <c r="AC24" s="34"/>
      <c r="AD24" s="33"/>
      <c r="AE24" s="33"/>
      <c r="AF24" s="34"/>
      <c r="AG24" s="59"/>
      <c r="AH24" s="5" t="s">
        <v>303</v>
      </c>
      <c r="AI24" s="41" t="s">
        <v>18</v>
      </c>
      <c r="AJ24" s="33"/>
      <c r="AK24" s="33"/>
      <c r="AL24" s="34"/>
      <c r="AM24" s="33"/>
      <c r="AN24" s="33"/>
      <c r="AO24" s="34"/>
      <c r="AP24" s="33"/>
      <c r="AQ24" s="33"/>
      <c r="AR24" s="34"/>
      <c r="AS24" s="17">
        <f t="shared" si="0"/>
        <v>0.57099999999999995</v>
      </c>
      <c r="AU24" s="2">
        <f t="shared" si="2"/>
        <v>57.1</v>
      </c>
    </row>
    <row r="25" spans="1:47" x14ac:dyDescent="0.25">
      <c r="A25" s="5" t="s">
        <v>262</v>
      </c>
      <c r="B25" s="11" t="s">
        <v>18</v>
      </c>
      <c r="C25" s="33"/>
      <c r="D25" s="33"/>
      <c r="E25" s="34"/>
      <c r="F25" s="33"/>
      <c r="G25" s="33"/>
      <c r="H25" s="34"/>
      <c r="I25" s="33"/>
      <c r="J25" s="33"/>
      <c r="K25" s="34"/>
      <c r="L25" s="33"/>
      <c r="M25" s="33"/>
      <c r="N25" s="34"/>
      <c r="O25" s="33"/>
      <c r="P25" s="33"/>
      <c r="Q25" s="34"/>
      <c r="R25" s="33">
        <v>7.6</v>
      </c>
      <c r="S25" s="33">
        <f>R25*B5/C5</f>
        <v>7.6</v>
      </c>
      <c r="T25" s="34">
        <f>(R25*B5/1000)</f>
        <v>7.5999999999999998E-2</v>
      </c>
      <c r="U25" s="33">
        <v>7.4</v>
      </c>
      <c r="V25" s="33">
        <f>U25*B5/C5</f>
        <v>7.4</v>
      </c>
      <c r="W25" s="34">
        <f>(U25*B5/1000)</f>
        <v>7.3999999999999996E-2</v>
      </c>
      <c r="X25" s="33"/>
      <c r="Y25" s="33"/>
      <c r="Z25" s="34"/>
      <c r="AA25" s="33"/>
      <c r="AB25" s="33"/>
      <c r="AC25" s="34"/>
      <c r="AD25" s="33"/>
      <c r="AE25" s="33"/>
      <c r="AF25" s="34"/>
      <c r="AG25" s="59"/>
      <c r="AH25" s="5" t="s">
        <v>262</v>
      </c>
      <c r="AI25" s="41" t="s">
        <v>18</v>
      </c>
      <c r="AJ25" s="33"/>
      <c r="AK25" s="33"/>
      <c r="AL25" s="34"/>
      <c r="AM25" s="33"/>
      <c r="AN25" s="33"/>
      <c r="AO25" s="34"/>
      <c r="AP25" s="33"/>
      <c r="AQ25" s="33"/>
      <c r="AR25" s="34"/>
      <c r="AS25" s="17">
        <f t="shared" si="0"/>
        <v>0.15</v>
      </c>
      <c r="AU25" s="2">
        <f t="shared" si="2"/>
        <v>15</v>
      </c>
    </row>
    <row r="26" spans="1:47" x14ac:dyDescent="0.25">
      <c r="A26" s="5" t="s">
        <v>30</v>
      </c>
      <c r="B26" s="11" t="s">
        <v>18</v>
      </c>
      <c r="C26" s="33"/>
      <c r="D26" s="33"/>
      <c r="E26" s="34"/>
      <c r="F26" s="33"/>
      <c r="G26" s="33"/>
      <c r="H26" s="34"/>
      <c r="I26" s="33"/>
      <c r="J26" s="33"/>
      <c r="K26" s="34"/>
      <c r="L26" s="33"/>
      <c r="M26" s="33"/>
      <c r="N26" s="34"/>
      <c r="O26" s="33"/>
      <c r="P26" s="33"/>
      <c r="Q26" s="34"/>
      <c r="R26" s="33">
        <v>12</v>
      </c>
      <c r="S26" s="33">
        <f>R26*B5/C5</f>
        <v>12</v>
      </c>
      <c r="T26" s="34">
        <f>(R26*B5/1000)</f>
        <v>0.12</v>
      </c>
      <c r="U26" s="33">
        <v>8.9</v>
      </c>
      <c r="V26" s="33">
        <f>U26*B5/C5</f>
        <v>8.9</v>
      </c>
      <c r="W26" s="34">
        <f>(U26*B5/1000)</f>
        <v>8.8999999999999996E-2</v>
      </c>
      <c r="X26" s="33"/>
      <c r="Y26" s="33"/>
      <c r="Z26" s="34"/>
      <c r="AA26" s="33"/>
      <c r="AB26" s="33"/>
      <c r="AC26" s="34"/>
      <c r="AD26" s="33"/>
      <c r="AE26" s="33"/>
      <c r="AF26" s="34"/>
      <c r="AG26" s="59"/>
      <c r="AH26" s="5" t="s">
        <v>30</v>
      </c>
      <c r="AI26" s="41" t="s">
        <v>18</v>
      </c>
      <c r="AJ26" s="33"/>
      <c r="AK26" s="33"/>
      <c r="AL26" s="34"/>
      <c r="AM26" s="33"/>
      <c r="AN26" s="33"/>
      <c r="AO26" s="34"/>
      <c r="AP26" s="33"/>
      <c r="AQ26" s="33"/>
      <c r="AR26" s="34"/>
      <c r="AS26" s="17">
        <f t="shared" si="0"/>
        <v>0.20899999999999999</v>
      </c>
      <c r="AU26" s="2">
        <f t="shared" si="2"/>
        <v>20.9</v>
      </c>
    </row>
    <row r="27" spans="1:47" x14ac:dyDescent="0.25">
      <c r="A27" s="5" t="s">
        <v>269</v>
      </c>
      <c r="B27" s="11" t="s">
        <v>18</v>
      </c>
      <c r="C27" s="33"/>
      <c r="D27" s="33"/>
      <c r="E27" s="34"/>
      <c r="F27" s="33"/>
      <c r="G27" s="33"/>
      <c r="H27" s="34"/>
      <c r="I27" s="33"/>
      <c r="J27" s="33"/>
      <c r="K27" s="34"/>
      <c r="L27" s="33"/>
      <c r="M27" s="33"/>
      <c r="N27" s="34"/>
      <c r="O27" s="33"/>
      <c r="P27" s="33"/>
      <c r="Q27" s="34"/>
      <c r="R27" s="33">
        <v>4</v>
      </c>
      <c r="S27" s="33">
        <f>R27*B5/C5</f>
        <v>4</v>
      </c>
      <c r="T27" s="34">
        <f>(R27*B5/1000)</f>
        <v>0.04</v>
      </c>
      <c r="U27" s="33"/>
      <c r="V27" s="33"/>
      <c r="W27" s="34"/>
      <c r="X27" s="33"/>
      <c r="Y27" s="33"/>
      <c r="Z27" s="34"/>
      <c r="AA27" s="33"/>
      <c r="AB27" s="33"/>
      <c r="AC27" s="34"/>
      <c r="AD27" s="33"/>
      <c r="AE27" s="33"/>
      <c r="AF27" s="34"/>
      <c r="AG27" s="59"/>
      <c r="AH27" s="5" t="s">
        <v>269</v>
      </c>
      <c r="AI27" s="41" t="s">
        <v>18</v>
      </c>
      <c r="AJ27" s="33"/>
      <c r="AK27" s="33"/>
      <c r="AL27" s="34"/>
      <c r="AM27" s="33"/>
      <c r="AN27" s="33"/>
      <c r="AO27" s="34"/>
      <c r="AP27" s="33"/>
      <c r="AQ27" s="33"/>
      <c r="AR27" s="34"/>
      <c r="AS27" s="17">
        <f t="shared" si="0"/>
        <v>0.04</v>
      </c>
      <c r="AU27" s="2">
        <f t="shared" si="2"/>
        <v>4</v>
      </c>
    </row>
    <row r="28" spans="1:47" x14ac:dyDescent="0.25">
      <c r="A28" s="5" t="s">
        <v>88</v>
      </c>
      <c r="B28" s="11" t="s">
        <v>18</v>
      </c>
      <c r="C28" s="33"/>
      <c r="D28" s="33"/>
      <c r="E28" s="34"/>
      <c r="F28" s="33"/>
      <c r="G28" s="33"/>
      <c r="H28" s="34"/>
      <c r="I28" s="33"/>
      <c r="J28" s="33"/>
      <c r="K28" s="34"/>
      <c r="L28" s="33"/>
      <c r="M28" s="33"/>
      <c r="N28" s="34"/>
      <c r="O28" s="33"/>
      <c r="P28" s="33"/>
      <c r="Q28" s="34"/>
      <c r="R28" s="33">
        <v>1.4</v>
      </c>
      <c r="S28" s="33">
        <f>R28*B5/C5</f>
        <v>1.4</v>
      </c>
      <c r="T28" s="34">
        <f>(R28*B5/1000)</f>
        <v>1.4E-2</v>
      </c>
      <c r="U28" s="33"/>
      <c r="V28" s="33"/>
      <c r="W28" s="34"/>
      <c r="X28" s="33"/>
      <c r="Y28" s="33"/>
      <c r="Z28" s="34"/>
      <c r="AA28" s="33"/>
      <c r="AB28" s="33"/>
      <c r="AC28" s="34"/>
      <c r="AD28" s="33"/>
      <c r="AE28" s="33"/>
      <c r="AF28" s="34"/>
      <c r="AG28" s="59"/>
      <c r="AH28" s="5" t="s">
        <v>88</v>
      </c>
      <c r="AI28" s="41" t="s">
        <v>18</v>
      </c>
      <c r="AJ28" s="33"/>
      <c r="AK28" s="33"/>
      <c r="AL28" s="34"/>
      <c r="AM28" s="33"/>
      <c r="AN28" s="33"/>
      <c r="AO28" s="34"/>
      <c r="AP28" s="33"/>
      <c r="AQ28" s="33"/>
      <c r="AR28" s="34"/>
      <c r="AS28" s="17">
        <f t="shared" si="0"/>
        <v>1.4E-2</v>
      </c>
      <c r="AU28" s="2">
        <f t="shared" si="2"/>
        <v>1.4</v>
      </c>
    </row>
    <row r="29" spans="1:47" x14ac:dyDescent="0.25">
      <c r="A29" s="5" t="s">
        <v>295</v>
      </c>
      <c r="B29" s="11" t="s">
        <v>39</v>
      </c>
      <c r="C29" s="33"/>
      <c r="D29" s="33"/>
      <c r="E29" s="34"/>
      <c r="F29" s="33"/>
      <c r="G29" s="33"/>
      <c r="H29" s="34"/>
      <c r="I29" s="33"/>
      <c r="J29" s="33"/>
      <c r="K29" s="34"/>
      <c r="L29" s="33"/>
      <c r="M29" s="33"/>
      <c r="N29" s="34"/>
      <c r="O29" s="33"/>
      <c r="P29" s="33"/>
      <c r="Q29" s="34"/>
      <c r="R29" s="33">
        <v>32</v>
      </c>
      <c r="S29" s="33">
        <f>R29*B5/C5</f>
        <v>32</v>
      </c>
      <c r="T29" s="34">
        <f>(R29*B5/1000)/0.24</f>
        <v>1.3333333333333335</v>
      </c>
      <c r="U29" s="33"/>
      <c r="V29" s="33"/>
      <c r="W29" s="34"/>
      <c r="X29" s="33"/>
      <c r="Y29" s="33"/>
      <c r="Z29" s="34"/>
      <c r="AA29" s="33"/>
      <c r="AB29" s="33"/>
      <c r="AC29" s="34"/>
      <c r="AD29" s="33"/>
      <c r="AE29" s="33"/>
      <c r="AF29" s="34"/>
      <c r="AG29" s="59"/>
      <c r="AH29" s="5" t="s">
        <v>295</v>
      </c>
      <c r="AI29" s="41" t="s">
        <v>18</v>
      </c>
      <c r="AJ29" s="33"/>
      <c r="AK29" s="33"/>
      <c r="AL29" s="34"/>
      <c r="AM29" s="33"/>
      <c r="AN29" s="33"/>
      <c r="AO29" s="34"/>
      <c r="AP29" s="33"/>
      <c r="AQ29" s="33"/>
      <c r="AR29" s="34"/>
      <c r="AS29" s="17">
        <f t="shared" si="0"/>
        <v>1.3333333333333335</v>
      </c>
      <c r="AT29" t="s">
        <v>294</v>
      </c>
      <c r="AU29" s="2">
        <f t="shared" si="2"/>
        <v>32</v>
      </c>
    </row>
    <row r="30" spans="1:47" x14ac:dyDescent="0.25">
      <c r="A30" s="5" t="s">
        <v>265</v>
      </c>
      <c r="B30" s="11" t="s">
        <v>18</v>
      </c>
      <c r="C30" s="33"/>
      <c r="D30" s="33"/>
      <c r="E30" s="34"/>
      <c r="F30" s="33"/>
      <c r="G30" s="33"/>
      <c r="H30" s="34"/>
      <c r="I30" s="33"/>
      <c r="J30" s="33"/>
      <c r="K30" s="34"/>
      <c r="L30" s="33"/>
      <c r="M30" s="33"/>
      <c r="N30" s="34"/>
      <c r="O30" s="33"/>
      <c r="P30" s="33"/>
      <c r="Q30" s="34"/>
      <c r="R30" s="33"/>
      <c r="S30" s="33"/>
      <c r="T30" s="34"/>
      <c r="U30" s="33">
        <v>68</v>
      </c>
      <c r="V30" s="33">
        <f>U30*B5/C5</f>
        <v>68</v>
      </c>
      <c r="W30" s="34">
        <f>(U30*B5/1000)</f>
        <v>0.68</v>
      </c>
      <c r="X30" s="33"/>
      <c r="Y30" s="33"/>
      <c r="Z30" s="34"/>
      <c r="AA30" s="33"/>
      <c r="AB30" s="33"/>
      <c r="AC30" s="34"/>
      <c r="AD30" s="33"/>
      <c r="AE30" s="33"/>
      <c r="AF30" s="34"/>
      <c r="AG30" s="59"/>
      <c r="AH30" s="5" t="s">
        <v>265</v>
      </c>
      <c r="AI30" s="41" t="s">
        <v>18</v>
      </c>
      <c r="AJ30" s="33"/>
      <c r="AK30" s="33"/>
      <c r="AL30" s="34"/>
      <c r="AM30" s="33"/>
      <c r="AN30" s="33"/>
      <c r="AO30" s="34"/>
      <c r="AP30" s="33"/>
      <c r="AQ30" s="33"/>
      <c r="AR30" s="34"/>
      <c r="AS30" s="17">
        <f t="shared" si="0"/>
        <v>0.68</v>
      </c>
      <c r="AU30" s="2">
        <f t="shared" si="2"/>
        <v>68</v>
      </c>
    </row>
    <row r="31" spans="1:47" x14ac:dyDescent="0.25">
      <c r="A31" s="5" t="s">
        <v>167</v>
      </c>
      <c r="B31" s="11" t="s">
        <v>18</v>
      </c>
      <c r="C31" s="33"/>
      <c r="D31" s="33"/>
      <c r="E31" s="34"/>
      <c r="F31" s="33"/>
      <c r="G31" s="33"/>
      <c r="H31" s="34"/>
      <c r="I31" s="33"/>
      <c r="J31" s="33"/>
      <c r="K31" s="34"/>
      <c r="L31" s="33"/>
      <c r="M31" s="33"/>
      <c r="N31" s="34"/>
      <c r="O31" s="33"/>
      <c r="P31" s="33"/>
      <c r="Q31" s="34"/>
      <c r="R31" s="33"/>
      <c r="S31" s="33"/>
      <c r="T31" s="34"/>
      <c r="U31" s="33">
        <v>2.6</v>
      </c>
      <c r="V31" s="33">
        <f>U31*B5/C5</f>
        <v>2.6</v>
      </c>
      <c r="W31" s="34">
        <f>(U31*B5/1000)</f>
        <v>2.5999999999999999E-2</v>
      </c>
      <c r="X31" s="33"/>
      <c r="Y31" s="33"/>
      <c r="Z31" s="34"/>
      <c r="AA31" s="33"/>
      <c r="AB31" s="33"/>
      <c r="AC31" s="34"/>
      <c r="AD31" s="33"/>
      <c r="AE31" s="33"/>
      <c r="AF31" s="34"/>
      <c r="AG31" s="59"/>
      <c r="AH31" s="5" t="s">
        <v>167</v>
      </c>
      <c r="AI31" s="41" t="s">
        <v>18</v>
      </c>
      <c r="AJ31" s="33"/>
      <c r="AK31" s="33"/>
      <c r="AL31" s="34"/>
      <c r="AM31" s="33"/>
      <c r="AN31" s="33"/>
      <c r="AO31" s="34"/>
      <c r="AP31" s="33"/>
      <c r="AQ31" s="33"/>
      <c r="AR31" s="34"/>
      <c r="AS31" s="17">
        <f t="shared" si="0"/>
        <v>2.5999999999999999E-2</v>
      </c>
      <c r="AU31" s="2">
        <f t="shared" si="2"/>
        <v>2.6</v>
      </c>
    </row>
    <row r="32" spans="1:47" x14ac:dyDescent="0.25">
      <c r="A32" s="5" t="s">
        <v>258</v>
      </c>
      <c r="B32" s="11" t="s">
        <v>18</v>
      </c>
      <c r="C32" s="33"/>
      <c r="D32" s="33"/>
      <c r="E32" s="34"/>
      <c r="F32" s="33"/>
      <c r="G32" s="33"/>
      <c r="H32" s="34"/>
      <c r="I32" s="33"/>
      <c r="J32" s="33"/>
      <c r="K32" s="34"/>
      <c r="L32" s="33"/>
      <c r="M32" s="33"/>
      <c r="N32" s="34"/>
      <c r="O32" s="33"/>
      <c r="P32" s="33"/>
      <c r="Q32" s="34"/>
      <c r="R32" s="33">
        <v>1.6</v>
      </c>
      <c r="S32" s="33">
        <f>R32*B5/C5</f>
        <v>1.6</v>
      </c>
      <c r="T32" s="34">
        <f>(R32*B5/1000)</f>
        <v>1.6E-2</v>
      </c>
      <c r="U32" s="33"/>
      <c r="V32" s="33"/>
      <c r="W32" s="34"/>
      <c r="X32" s="33"/>
      <c r="Y32" s="33"/>
      <c r="Z32" s="34"/>
      <c r="AA32" s="33"/>
      <c r="AB32" s="33"/>
      <c r="AC32" s="34"/>
      <c r="AD32" s="33"/>
      <c r="AE32" s="33"/>
      <c r="AF32" s="34"/>
      <c r="AG32" s="59"/>
      <c r="AH32" s="5" t="s">
        <v>258</v>
      </c>
      <c r="AI32" s="41" t="s">
        <v>18</v>
      </c>
      <c r="AJ32" s="33">
        <v>1</v>
      </c>
      <c r="AK32" s="33">
        <f>AJ32*B5/C5</f>
        <v>1</v>
      </c>
      <c r="AL32" s="34">
        <f>(AJ32*B5/1000)</f>
        <v>0.01</v>
      </c>
      <c r="AM32" s="33"/>
      <c r="AN32" s="33"/>
      <c r="AO32" s="34"/>
      <c r="AP32" s="33"/>
      <c r="AQ32" s="33"/>
      <c r="AR32" s="34"/>
      <c r="AS32" s="17">
        <f t="shared" si="0"/>
        <v>2.6000000000000002E-2</v>
      </c>
      <c r="AU32" s="2">
        <f t="shared" si="2"/>
        <v>2.6</v>
      </c>
    </row>
    <row r="33" spans="1:47" x14ac:dyDescent="0.25">
      <c r="A33" s="5" t="s">
        <v>97</v>
      </c>
      <c r="B33" s="11" t="s">
        <v>18</v>
      </c>
      <c r="C33" s="33"/>
      <c r="D33" s="33"/>
      <c r="E33" s="34"/>
      <c r="F33" s="33"/>
      <c r="G33" s="33"/>
      <c r="H33" s="34"/>
      <c r="I33" s="33"/>
      <c r="J33" s="33"/>
      <c r="K33" s="34"/>
      <c r="L33" s="33"/>
      <c r="M33" s="33"/>
      <c r="N33" s="34"/>
      <c r="O33" s="33"/>
      <c r="P33" s="33"/>
      <c r="Q33" s="34"/>
      <c r="R33" s="33"/>
      <c r="S33" s="33"/>
      <c r="T33" s="34"/>
      <c r="U33" s="33"/>
      <c r="V33" s="33"/>
      <c r="W33" s="34"/>
      <c r="X33" s="33"/>
      <c r="Y33" s="33"/>
      <c r="Z33" s="34"/>
      <c r="AA33" s="33">
        <v>7.5</v>
      </c>
      <c r="AB33" s="33">
        <f>AA33*B5/C5</f>
        <v>7.5</v>
      </c>
      <c r="AC33" s="34">
        <f>(AA33*B5/1000)</f>
        <v>7.4999999999999997E-2</v>
      </c>
      <c r="AD33" s="33"/>
      <c r="AE33" s="33"/>
      <c r="AF33" s="34"/>
      <c r="AG33" s="59"/>
      <c r="AH33" s="38" t="s">
        <v>97</v>
      </c>
      <c r="AI33" s="41" t="s">
        <v>18</v>
      </c>
      <c r="AJ33" s="33"/>
      <c r="AK33" s="33"/>
      <c r="AL33" s="34"/>
      <c r="AM33" s="33"/>
      <c r="AN33" s="33"/>
      <c r="AO33" s="34"/>
      <c r="AP33" s="33"/>
      <c r="AQ33" s="33"/>
      <c r="AR33" s="34"/>
      <c r="AS33" s="17">
        <f t="shared" si="0"/>
        <v>7.4999999999999997E-2</v>
      </c>
      <c r="AU33" s="2">
        <f t="shared" si="2"/>
        <v>7.5</v>
      </c>
    </row>
    <row r="34" spans="1:47" x14ac:dyDescent="0.25">
      <c r="A34" s="5" t="s">
        <v>120</v>
      </c>
      <c r="B34" s="11" t="s">
        <v>18</v>
      </c>
      <c r="C34" s="33"/>
      <c r="D34" s="33"/>
      <c r="E34" s="34"/>
      <c r="F34" s="33"/>
      <c r="G34" s="33"/>
      <c r="H34" s="34"/>
      <c r="I34" s="33"/>
      <c r="J34" s="33"/>
      <c r="K34" s="34"/>
      <c r="L34" s="33"/>
      <c r="M34" s="33"/>
      <c r="N34" s="34"/>
      <c r="O34" s="33"/>
      <c r="P34" s="33"/>
      <c r="Q34" s="34"/>
      <c r="R34" s="33"/>
      <c r="S34" s="33"/>
      <c r="T34" s="34"/>
      <c r="U34" s="33"/>
      <c r="V34" s="33"/>
      <c r="W34" s="34"/>
      <c r="X34" s="33"/>
      <c r="Y34" s="33"/>
      <c r="Z34" s="34"/>
      <c r="AA34" s="33">
        <v>7.5</v>
      </c>
      <c r="AB34" s="33">
        <f>AA34*B5/C5</f>
        <v>7.5</v>
      </c>
      <c r="AC34" s="34">
        <f>(AA34*B5/1000)</f>
        <v>7.4999999999999997E-2</v>
      </c>
      <c r="AD34" s="33"/>
      <c r="AE34" s="33"/>
      <c r="AF34" s="34"/>
      <c r="AG34" s="59"/>
      <c r="AH34" s="38" t="s">
        <v>120</v>
      </c>
      <c r="AI34" s="41" t="s">
        <v>18</v>
      </c>
      <c r="AJ34" s="33"/>
      <c r="AK34" s="33"/>
      <c r="AL34" s="34"/>
      <c r="AM34" s="33"/>
      <c r="AN34" s="33"/>
      <c r="AO34" s="34"/>
      <c r="AP34" s="33"/>
      <c r="AQ34" s="33"/>
      <c r="AR34" s="34"/>
      <c r="AS34" s="17">
        <f t="shared" si="0"/>
        <v>7.4999999999999997E-2</v>
      </c>
      <c r="AU34" s="2">
        <f t="shared" si="2"/>
        <v>7.5</v>
      </c>
    </row>
    <row r="35" spans="1:47" ht="12.75" customHeight="1" x14ac:dyDescent="0.25">
      <c r="A35" s="5" t="s">
        <v>33</v>
      </c>
      <c r="B35" s="11" t="s">
        <v>18</v>
      </c>
      <c r="C35" s="33"/>
      <c r="D35" s="33"/>
      <c r="E35" s="34"/>
      <c r="F35" s="33"/>
      <c r="G35" s="33"/>
      <c r="H35" s="34"/>
      <c r="I35" s="33"/>
      <c r="J35" s="33"/>
      <c r="K35" s="34"/>
      <c r="L35" s="33"/>
      <c r="M35" s="33"/>
      <c r="N35" s="34"/>
      <c r="O35" s="33"/>
      <c r="P35" s="33"/>
      <c r="Q35" s="34"/>
      <c r="R35" s="33"/>
      <c r="S35" s="33"/>
      <c r="T35" s="34"/>
      <c r="U35" s="33">
        <v>1.75</v>
      </c>
      <c r="V35" s="33">
        <f>U35*B5/C5</f>
        <v>1.75</v>
      </c>
      <c r="W35" s="34">
        <f>(U35*B5/1000)</f>
        <v>1.7500000000000002E-2</v>
      </c>
      <c r="X35" s="33"/>
      <c r="Y35" s="33"/>
      <c r="Z35" s="34"/>
      <c r="AA35" s="33"/>
      <c r="AB35" s="33"/>
      <c r="AC35" s="34"/>
      <c r="AD35" s="33"/>
      <c r="AE35" s="33"/>
      <c r="AF35" s="34"/>
      <c r="AG35" s="59"/>
      <c r="AH35" s="38" t="s">
        <v>33</v>
      </c>
      <c r="AI35" s="41" t="s">
        <v>18</v>
      </c>
      <c r="AJ35" s="33">
        <v>40.799999999999997</v>
      </c>
      <c r="AK35" s="33">
        <f>AJ35*B5/C5</f>
        <v>40.799999999999997</v>
      </c>
      <c r="AL35" s="34">
        <f>(AJ35*B5/1000)</f>
        <v>0.40799999999999997</v>
      </c>
      <c r="AM35" s="33"/>
      <c r="AN35" s="33"/>
      <c r="AO35" s="34"/>
      <c r="AP35" s="33"/>
      <c r="AQ35" s="33"/>
      <c r="AR35" s="34"/>
      <c r="AS35" s="17">
        <f t="shared" si="0"/>
        <v>0.42549999999999999</v>
      </c>
      <c r="AU35" s="2">
        <f t="shared" si="2"/>
        <v>42.55</v>
      </c>
    </row>
    <row r="36" spans="1:47" ht="12.75" customHeight="1" x14ac:dyDescent="0.25">
      <c r="A36" s="5" t="s">
        <v>229</v>
      </c>
      <c r="B36" s="11" t="s">
        <v>18</v>
      </c>
      <c r="C36" s="33"/>
      <c r="D36" s="33"/>
      <c r="E36" s="34"/>
      <c r="F36" s="33"/>
      <c r="G36" s="33"/>
      <c r="H36" s="34"/>
      <c r="I36" s="33"/>
      <c r="J36" s="33"/>
      <c r="K36" s="34"/>
      <c r="L36" s="33"/>
      <c r="M36" s="33"/>
      <c r="N36" s="34"/>
      <c r="O36" s="33"/>
      <c r="P36" s="33"/>
      <c r="Q36" s="34"/>
      <c r="R36" s="33"/>
      <c r="S36" s="33"/>
      <c r="T36" s="34"/>
      <c r="U36" s="33"/>
      <c r="V36" s="33"/>
      <c r="W36" s="34"/>
      <c r="X36" s="33"/>
      <c r="Y36" s="33"/>
      <c r="Z36" s="34"/>
      <c r="AA36" s="33"/>
      <c r="AB36" s="33"/>
      <c r="AC36" s="34"/>
      <c r="AD36" s="33"/>
      <c r="AE36" s="33"/>
      <c r="AF36" s="34"/>
      <c r="AG36" s="59"/>
      <c r="AH36" s="38" t="s">
        <v>229</v>
      </c>
      <c r="AI36" s="41" t="s">
        <v>18</v>
      </c>
      <c r="AJ36" s="33">
        <v>8.4</v>
      </c>
      <c r="AK36" s="33">
        <f>AJ36*B5/C5</f>
        <v>8.4</v>
      </c>
      <c r="AL36" s="34">
        <f>(AJ36*B5/1000)</f>
        <v>8.4000000000000005E-2</v>
      </c>
      <c r="AM36" s="33"/>
      <c r="AN36" s="33"/>
      <c r="AO36" s="34"/>
      <c r="AP36" s="33"/>
      <c r="AQ36" s="33"/>
      <c r="AR36" s="34"/>
      <c r="AS36" s="17">
        <f t="shared" si="0"/>
        <v>8.4000000000000005E-2</v>
      </c>
    </row>
    <row r="37" spans="1:47" ht="12.75" customHeight="1" x14ac:dyDescent="0.25">
      <c r="A37" s="5" t="s">
        <v>75</v>
      </c>
      <c r="B37" s="11" t="s">
        <v>39</v>
      </c>
      <c r="C37" s="33"/>
      <c r="D37" s="33"/>
      <c r="E37" s="34"/>
      <c r="F37" s="33"/>
      <c r="G37" s="33"/>
      <c r="H37" s="34"/>
      <c r="I37" s="33"/>
      <c r="J37" s="33"/>
      <c r="K37" s="34"/>
      <c r="L37" s="33"/>
      <c r="M37" s="33"/>
      <c r="N37" s="34"/>
      <c r="O37" s="33"/>
      <c r="P37" s="33"/>
      <c r="Q37" s="34"/>
      <c r="R37" s="33"/>
      <c r="S37" s="33"/>
      <c r="T37" s="34"/>
      <c r="U37" s="33"/>
      <c r="V37" s="33"/>
      <c r="W37" s="34"/>
      <c r="X37" s="33"/>
      <c r="Y37" s="33"/>
      <c r="Z37" s="34"/>
      <c r="AA37" s="33"/>
      <c r="AB37" s="33"/>
      <c r="AC37" s="34"/>
      <c r="AD37" s="33"/>
      <c r="AE37" s="33"/>
      <c r="AF37" s="34"/>
      <c r="AG37" s="59"/>
      <c r="AH37" s="38" t="s">
        <v>75</v>
      </c>
      <c r="AI37" s="41" t="s">
        <v>18</v>
      </c>
      <c r="AJ37" s="33">
        <v>0.68</v>
      </c>
      <c r="AK37" s="33">
        <f>AJ37*B5/C5</f>
        <v>0.68</v>
      </c>
      <c r="AL37" s="34">
        <f>(AJ37*B5/1000)/0.01</f>
        <v>0.68</v>
      </c>
      <c r="AM37" s="33"/>
      <c r="AN37" s="33"/>
      <c r="AO37" s="34"/>
      <c r="AP37" s="33"/>
      <c r="AQ37" s="33"/>
      <c r="AR37" s="34"/>
      <c r="AS37" s="17">
        <f t="shared" si="0"/>
        <v>0.68</v>
      </c>
      <c r="AT37" t="s">
        <v>230</v>
      </c>
      <c r="AU37" s="2">
        <f>C37+F37+I37+L37+O37+R37+U37+X37+AA37+AJ37+AM37+AP37</f>
        <v>0.68</v>
      </c>
    </row>
    <row r="38" spans="1:47" ht="12.75" customHeight="1" x14ac:dyDescent="0.25">
      <c r="A38" s="5" t="s">
        <v>76</v>
      </c>
      <c r="B38" s="11" t="s">
        <v>39</v>
      </c>
      <c r="C38" s="33"/>
      <c r="D38" s="33"/>
      <c r="E38" s="34"/>
      <c r="F38" s="33"/>
      <c r="G38" s="33"/>
      <c r="H38" s="34"/>
      <c r="I38" s="33"/>
      <c r="J38" s="33"/>
      <c r="K38" s="34"/>
      <c r="L38" s="33"/>
      <c r="M38" s="33"/>
      <c r="N38" s="34"/>
      <c r="O38" s="33"/>
      <c r="P38" s="33"/>
      <c r="Q38" s="34"/>
      <c r="R38" s="33"/>
      <c r="S38" s="33"/>
      <c r="T38" s="34"/>
      <c r="U38" s="33"/>
      <c r="V38" s="33"/>
      <c r="W38" s="34"/>
      <c r="X38" s="33"/>
      <c r="Y38" s="33"/>
      <c r="Z38" s="34"/>
      <c r="AA38" s="33"/>
      <c r="AB38" s="33"/>
      <c r="AC38" s="34"/>
      <c r="AD38" s="33"/>
      <c r="AE38" s="33"/>
      <c r="AF38" s="34"/>
      <c r="AG38" s="59"/>
      <c r="AH38" s="5" t="s">
        <v>76</v>
      </c>
      <c r="AI38" s="11" t="s">
        <v>39</v>
      </c>
      <c r="AJ38" s="33"/>
      <c r="AK38" s="33"/>
      <c r="AL38" s="34"/>
      <c r="AM38" s="33">
        <v>150</v>
      </c>
      <c r="AN38" s="33">
        <f>AM38*B5/C5</f>
        <v>150</v>
      </c>
      <c r="AO38" s="34">
        <f>(AM38*B5/1000)</f>
        <v>1.5</v>
      </c>
      <c r="AP38" s="33"/>
      <c r="AQ38" s="33"/>
      <c r="AR38" s="34"/>
      <c r="AS38" s="17">
        <f t="shared" si="0"/>
        <v>1.5</v>
      </c>
    </row>
    <row r="39" spans="1:47" ht="12.75" customHeight="1" x14ac:dyDescent="0.25">
      <c r="A39" s="5" t="s">
        <v>37</v>
      </c>
      <c r="B39" s="11" t="s">
        <v>18</v>
      </c>
      <c r="C39" s="33"/>
      <c r="D39" s="33"/>
      <c r="E39" s="34"/>
      <c r="F39" s="33"/>
      <c r="G39" s="33"/>
      <c r="H39" s="34"/>
      <c r="I39" s="33"/>
      <c r="J39" s="33"/>
      <c r="K39" s="34"/>
      <c r="L39" s="33"/>
      <c r="M39" s="33"/>
      <c r="N39" s="34"/>
      <c r="O39" s="33"/>
      <c r="P39" s="33"/>
      <c r="Q39" s="34"/>
      <c r="R39" s="33"/>
      <c r="S39" s="33"/>
      <c r="T39" s="34"/>
      <c r="U39" s="33"/>
      <c r="V39" s="33"/>
      <c r="W39" s="34"/>
      <c r="X39" s="33"/>
      <c r="Y39" s="33"/>
      <c r="Z39" s="34"/>
      <c r="AA39" s="33"/>
      <c r="AB39" s="33"/>
      <c r="AC39" s="34"/>
      <c r="AD39" s="33"/>
      <c r="AE39" s="33"/>
      <c r="AF39" s="34"/>
      <c r="AG39" s="59"/>
      <c r="AH39" s="38" t="s">
        <v>37</v>
      </c>
      <c r="AI39" s="41" t="s">
        <v>18</v>
      </c>
      <c r="AJ39" s="33"/>
      <c r="AK39" s="33"/>
      <c r="AL39" s="34"/>
      <c r="AM39" s="33"/>
      <c r="AN39" s="33"/>
      <c r="AO39" s="34"/>
      <c r="AP39" s="33">
        <v>60</v>
      </c>
      <c r="AQ39" s="33">
        <f>AP39*B5/C5</f>
        <v>60</v>
      </c>
      <c r="AR39" s="34">
        <f>(AP39*B5/1000)</f>
        <v>0.6</v>
      </c>
      <c r="AS39" s="17">
        <f t="shared" si="0"/>
        <v>0.6</v>
      </c>
      <c r="AU39" s="2">
        <f>C39+F39+I39+L39+O39+R39+U39+X39+AA39+AJ39+AM39+AP39</f>
        <v>60</v>
      </c>
    </row>
    <row r="40" spans="1:47" ht="12.75" customHeight="1" x14ac:dyDescent="0.25">
      <c r="A40" s="5" t="s">
        <v>77</v>
      </c>
      <c r="B40" s="11" t="s">
        <v>18</v>
      </c>
      <c r="C40" s="33"/>
      <c r="D40" s="33"/>
      <c r="E40" s="34"/>
      <c r="F40" s="33"/>
      <c r="G40" s="33"/>
      <c r="H40" s="34"/>
      <c r="I40" s="33"/>
      <c r="J40" s="33"/>
      <c r="K40" s="34"/>
      <c r="L40" s="33"/>
      <c r="M40" s="33"/>
      <c r="N40" s="34"/>
      <c r="O40" s="33"/>
      <c r="P40" s="33"/>
      <c r="Q40" s="34"/>
      <c r="R40" s="33"/>
      <c r="S40" s="33"/>
      <c r="T40" s="34"/>
      <c r="U40" s="33"/>
      <c r="V40" s="33"/>
      <c r="W40" s="34"/>
      <c r="X40" s="33"/>
      <c r="Y40" s="33"/>
      <c r="Z40" s="34"/>
      <c r="AA40" s="33"/>
      <c r="AB40" s="33"/>
      <c r="AC40" s="34"/>
      <c r="AD40" s="33"/>
      <c r="AE40" s="33"/>
      <c r="AF40" s="34"/>
      <c r="AG40" s="59"/>
      <c r="AH40" s="38" t="s">
        <v>77</v>
      </c>
      <c r="AI40" s="41" t="s">
        <v>18</v>
      </c>
      <c r="AJ40" s="33"/>
      <c r="AK40" s="33"/>
      <c r="AL40" s="34"/>
      <c r="AM40" s="33"/>
      <c r="AN40" s="33"/>
      <c r="AO40" s="34"/>
      <c r="AP40" s="33">
        <v>5</v>
      </c>
      <c r="AQ40" s="33">
        <f>AP40*B5/C5</f>
        <v>5</v>
      </c>
      <c r="AR40" s="34">
        <f>(AP40*B5/1000)</f>
        <v>0.05</v>
      </c>
      <c r="AS40" s="17">
        <f t="shared" si="0"/>
        <v>0.05</v>
      </c>
      <c r="AU40" s="2">
        <f>C40+F40+I40+L40+O40+R40+U40+X40+AA40+AJ40+AM40+AP40</f>
        <v>5</v>
      </c>
    </row>
    <row r="41" spans="1:47" x14ac:dyDescent="0.25">
      <c r="C41" s="26"/>
      <c r="D41" s="26"/>
      <c r="E41" s="29"/>
      <c r="F41" s="26"/>
      <c r="G41" s="26"/>
      <c r="H41" s="29"/>
      <c r="I41" s="26"/>
      <c r="J41" s="26"/>
      <c r="K41" s="29"/>
      <c r="L41" s="26"/>
      <c r="M41" s="26"/>
      <c r="N41" s="29"/>
      <c r="O41" s="26"/>
      <c r="P41" s="26"/>
      <c r="Q41" s="29"/>
      <c r="R41" s="26"/>
      <c r="S41" s="26"/>
      <c r="T41" s="29"/>
      <c r="U41" s="26"/>
      <c r="V41" s="26"/>
      <c r="W41" s="29"/>
      <c r="X41" s="26"/>
      <c r="Y41" s="26"/>
      <c r="Z41" s="29"/>
      <c r="AA41" s="26"/>
      <c r="AB41" s="26"/>
      <c r="AC41" s="29"/>
      <c r="AD41" s="26"/>
      <c r="AE41" s="26"/>
      <c r="AF41" s="29"/>
      <c r="AJ41" s="26"/>
      <c r="AK41" s="26"/>
      <c r="AL41" s="29"/>
      <c r="AM41" s="26"/>
      <c r="AN41" s="26"/>
      <c r="AO41" s="29"/>
      <c r="AP41" s="26"/>
      <c r="AQ41" s="26"/>
      <c r="AR41" s="29"/>
    </row>
  </sheetData>
  <mergeCells count="42">
    <mergeCell ref="AJ2:AM2"/>
    <mergeCell ref="AN2:AP2"/>
    <mergeCell ref="AQ2:AS2"/>
    <mergeCell ref="AU2:AW2"/>
    <mergeCell ref="AX2:AY2"/>
    <mergeCell ref="AJ3:AM3"/>
    <mergeCell ref="AN3:AP3"/>
    <mergeCell ref="AQ3:AS3"/>
    <mergeCell ref="AU3:AW3"/>
    <mergeCell ref="AX3:AY3"/>
    <mergeCell ref="A4:A5"/>
    <mergeCell ref="C6:N6"/>
    <mergeCell ref="O6:Q6"/>
    <mergeCell ref="R6:AC6"/>
    <mergeCell ref="AJ6:AQ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R8:T8"/>
    <mergeCell ref="U8:W8"/>
    <mergeCell ref="X8:Z8"/>
    <mergeCell ref="AA8:AC8"/>
    <mergeCell ref="AD8:AF8"/>
    <mergeCell ref="C8:E8"/>
    <mergeCell ref="F8:H8"/>
    <mergeCell ref="I8:K8"/>
    <mergeCell ref="L8:N8"/>
    <mergeCell ref="O8:Q8"/>
    <mergeCell ref="AP8:AR8"/>
    <mergeCell ref="AJ7:AL7"/>
    <mergeCell ref="AM7:AO7"/>
    <mergeCell ref="AP7:AR7"/>
    <mergeCell ref="AS7:AS8"/>
    <mergeCell ref="AJ8:AL8"/>
    <mergeCell ref="AM8:AO8"/>
  </mergeCells>
  <pageMargins left="0" right="0" top="0" bottom="0" header="0.31496062992125984" footer="0.31496062992125984"/>
  <pageSetup paperSize="9" scale="8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AZ35"/>
  <sheetViews>
    <sheetView zoomScaleNormal="100" workbookViewId="0">
      <pane xSplit="5" ySplit="8" topLeftCell="M21" activePane="bottomRight" state="frozen"/>
      <selection pane="topRight" activeCell="F1" sqref="F1"/>
      <selection pane="bottomLeft" activeCell="A9" sqref="A9"/>
      <selection pane="bottomRight" activeCell="AD25" sqref="AD25"/>
    </sheetView>
  </sheetViews>
  <sheetFormatPr defaultRowHeight="15" x14ac:dyDescent="0.25"/>
  <cols>
    <col min="1" max="1" width="16.85546875" customWidth="1"/>
    <col min="2" max="2" width="4.7109375" customWidth="1"/>
    <col min="3" max="3" width="5.140625" customWidth="1"/>
    <col min="4" max="4" width="4.7109375" customWidth="1"/>
    <col min="5" max="5" width="4.7109375" style="2" customWidth="1"/>
    <col min="6" max="7" width="4.7109375" customWidth="1"/>
    <col min="8" max="8" width="4.7109375" style="2" customWidth="1"/>
    <col min="9" max="10" width="4.7109375" customWidth="1"/>
    <col min="11" max="11" width="4.7109375" style="2" customWidth="1"/>
    <col min="12" max="13" width="4.7109375" customWidth="1"/>
    <col min="14" max="14" width="4.7109375" style="2" customWidth="1"/>
    <col min="15" max="16" width="4.7109375" customWidth="1"/>
    <col min="17" max="17" width="4.7109375" style="2" customWidth="1"/>
    <col min="18" max="19" width="4.7109375" customWidth="1"/>
    <col min="20" max="20" width="4.7109375" style="2" customWidth="1"/>
    <col min="21" max="22" width="4.7109375" customWidth="1"/>
    <col min="23" max="23" width="4.7109375" style="2" customWidth="1"/>
    <col min="24" max="25" width="4.7109375" customWidth="1"/>
    <col min="26" max="26" width="4.7109375" style="2" customWidth="1"/>
    <col min="27" max="28" width="4.7109375" customWidth="1"/>
    <col min="29" max="29" width="4.7109375" style="2" customWidth="1"/>
    <col min="30" max="30" width="17.85546875" style="2" customWidth="1"/>
    <col min="31" max="31" width="4.7109375" style="2" customWidth="1"/>
    <col min="32" max="33" width="4.7109375" customWidth="1"/>
    <col min="34" max="34" width="4.7109375" style="2" customWidth="1"/>
    <col min="35" max="36" width="4.7109375" customWidth="1"/>
    <col min="37" max="37" width="4.7109375" style="2" customWidth="1"/>
    <col min="38" max="39" width="4.7109375" customWidth="1"/>
    <col min="40" max="40" width="4.7109375" style="2" customWidth="1"/>
    <col min="41" max="42" width="4.7109375" customWidth="1"/>
    <col min="43" max="43" width="4.7109375" style="2" customWidth="1"/>
    <col min="44" max="45" width="4.7109375" customWidth="1"/>
    <col min="46" max="46" width="4.7109375" style="2" customWidth="1"/>
    <col min="47" max="48" width="4.7109375" customWidth="1"/>
    <col min="49" max="49" width="4.7109375" style="2" customWidth="1"/>
    <col min="50" max="50" width="9.140625" style="2"/>
    <col min="52" max="52" width="9.140625" style="2"/>
  </cols>
  <sheetData>
    <row r="1" spans="1:52" ht="18.75" x14ac:dyDescent="0.3">
      <c r="A1" t="s">
        <v>156</v>
      </c>
      <c r="J1" s="1" t="s">
        <v>0</v>
      </c>
      <c r="K1" s="1"/>
      <c r="L1" s="1"/>
      <c r="M1" s="1"/>
    </row>
    <row r="2" spans="1:52" ht="18.75" x14ac:dyDescent="0.3">
      <c r="F2" t="s">
        <v>1</v>
      </c>
      <c r="J2" s="1"/>
      <c r="K2" s="1"/>
      <c r="L2" s="3"/>
      <c r="M2" s="3"/>
      <c r="N2" s="14"/>
      <c r="O2" t="s">
        <v>2</v>
      </c>
      <c r="AE2" s="67" t="s">
        <v>56</v>
      </c>
      <c r="AF2" s="67"/>
      <c r="AG2" s="67"/>
      <c r="AH2" s="67"/>
      <c r="AI2" s="69"/>
      <c r="AJ2" s="69"/>
      <c r="AK2" s="69"/>
      <c r="AL2" s="67" t="s">
        <v>57</v>
      </c>
      <c r="AM2" s="67"/>
      <c r="AN2" s="67"/>
      <c r="AP2" s="67" t="s">
        <v>58</v>
      </c>
      <c r="AQ2" s="67"/>
      <c r="AR2" s="67"/>
      <c r="AS2" s="67"/>
      <c r="AT2" s="67"/>
      <c r="AU2" s="25" t="s">
        <v>245</v>
      </c>
      <c r="AV2" s="25"/>
    </row>
    <row r="3" spans="1:52" ht="18.75" x14ac:dyDescent="0.3">
      <c r="E3" s="2" t="s">
        <v>235</v>
      </c>
      <c r="J3" s="1"/>
      <c r="K3" s="1"/>
      <c r="L3" s="4"/>
      <c r="M3" s="4"/>
      <c r="N3" s="15"/>
      <c r="Q3" s="2" t="s">
        <v>236</v>
      </c>
      <c r="AE3" s="67" t="s">
        <v>59</v>
      </c>
      <c r="AF3" s="67"/>
      <c r="AG3" s="67"/>
      <c r="AH3" s="67"/>
      <c r="AI3" s="68"/>
      <c r="AJ3" s="68"/>
      <c r="AK3" s="68"/>
      <c r="AL3" s="67" t="s">
        <v>222</v>
      </c>
      <c r="AM3" s="67"/>
      <c r="AN3" s="67"/>
      <c r="AP3" s="67" t="s">
        <v>60</v>
      </c>
      <c r="AQ3" s="67"/>
      <c r="AR3" s="67"/>
      <c r="AS3" s="68"/>
      <c r="AT3" s="68"/>
      <c r="AU3" s="25" t="s">
        <v>61</v>
      </c>
      <c r="AV3" s="25"/>
    </row>
    <row r="4" spans="1:52" x14ac:dyDescent="0.25">
      <c r="A4" s="66" t="s">
        <v>3</v>
      </c>
      <c r="B4" s="5" t="s">
        <v>4</v>
      </c>
      <c r="C4" s="5" t="s">
        <v>5</v>
      </c>
    </row>
    <row r="5" spans="1:52" x14ac:dyDescent="0.25">
      <c r="A5" s="66"/>
      <c r="B5" s="5">
        <v>10</v>
      </c>
      <c r="C5" s="5">
        <v>10</v>
      </c>
    </row>
    <row r="6" spans="1:52" x14ac:dyDescent="0.25">
      <c r="A6" s="6"/>
      <c r="B6" s="7"/>
      <c r="C6" s="7"/>
    </row>
    <row r="7" spans="1:52" ht="46.5" customHeight="1" x14ac:dyDescent="0.25">
      <c r="A7" s="8" t="s">
        <v>6</v>
      </c>
      <c r="B7" s="9" t="s">
        <v>7</v>
      </c>
      <c r="C7" s="73" t="s">
        <v>180</v>
      </c>
      <c r="D7" s="73"/>
      <c r="E7" s="73"/>
      <c r="F7" s="73" t="s">
        <v>9</v>
      </c>
      <c r="G7" s="73"/>
      <c r="H7" s="73"/>
      <c r="I7" s="73" t="s">
        <v>242</v>
      </c>
      <c r="J7" s="73"/>
      <c r="K7" s="73"/>
      <c r="L7" s="73" t="s">
        <v>84</v>
      </c>
      <c r="M7" s="73"/>
      <c r="N7" s="73"/>
      <c r="O7" s="75" t="s">
        <v>48</v>
      </c>
      <c r="P7" s="75"/>
      <c r="Q7" s="75"/>
      <c r="R7" s="72" t="s">
        <v>171</v>
      </c>
      <c r="S7" s="72"/>
      <c r="T7" s="72"/>
      <c r="U7" s="75" t="s">
        <v>152</v>
      </c>
      <c r="V7" s="75"/>
      <c r="W7" s="75"/>
      <c r="X7" s="73" t="s">
        <v>306</v>
      </c>
      <c r="Y7" s="73"/>
      <c r="Z7" s="73"/>
      <c r="AA7" s="73" t="s">
        <v>211</v>
      </c>
      <c r="AB7" s="73"/>
      <c r="AC7" s="73"/>
      <c r="AD7" s="8" t="s">
        <v>6</v>
      </c>
      <c r="AE7" s="9" t="s">
        <v>7</v>
      </c>
      <c r="AF7" s="73" t="s">
        <v>164</v>
      </c>
      <c r="AG7" s="73"/>
      <c r="AH7" s="73"/>
      <c r="AI7" s="73" t="s">
        <v>289</v>
      </c>
      <c r="AJ7" s="73"/>
      <c r="AK7" s="73"/>
      <c r="AL7" s="75" t="s">
        <v>308</v>
      </c>
      <c r="AM7" s="75"/>
      <c r="AN7" s="75"/>
      <c r="AO7" s="73" t="s">
        <v>169</v>
      </c>
      <c r="AP7" s="73"/>
      <c r="AQ7" s="73"/>
      <c r="AR7" s="72" t="s">
        <v>14</v>
      </c>
      <c r="AS7" s="72"/>
      <c r="AT7" s="72"/>
      <c r="AU7" s="73" t="s">
        <v>292</v>
      </c>
      <c r="AV7" s="73"/>
      <c r="AW7" s="73"/>
      <c r="AX7" s="70" t="s">
        <v>16</v>
      </c>
    </row>
    <row r="8" spans="1:52" s="2" customFormat="1" x14ac:dyDescent="0.25">
      <c r="A8" s="10" t="s">
        <v>17</v>
      </c>
      <c r="B8" s="10"/>
      <c r="C8" s="71">
        <v>200</v>
      </c>
      <c r="D8" s="71"/>
      <c r="E8" s="71"/>
      <c r="F8" s="71">
        <v>200</v>
      </c>
      <c r="G8" s="71"/>
      <c r="H8" s="71"/>
      <c r="I8" s="71">
        <v>50</v>
      </c>
      <c r="J8" s="71"/>
      <c r="K8" s="71"/>
      <c r="L8" s="71">
        <v>60</v>
      </c>
      <c r="M8" s="71"/>
      <c r="N8" s="71"/>
      <c r="O8" s="71">
        <v>100</v>
      </c>
      <c r="P8" s="71"/>
      <c r="Q8" s="71"/>
      <c r="R8" s="71">
        <v>60</v>
      </c>
      <c r="S8" s="71"/>
      <c r="T8" s="71"/>
      <c r="U8" s="71">
        <v>200</v>
      </c>
      <c r="V8" s="71"/>
      <c r="W8" s="71"/>
      <c r="X8" s="71">
        <v>180</v>
      </c>
      <c r="Y8" s="71"/>
      <c r="Z8" s="71"/>
      <c r="AA8" s="71">
        <v>30</v>
      </c>
      <c r="AB8" s="71"/>
      <c r="AC8" s="71"/>
      <c r="AD8" s="10" t="s">
        <v>17</v>
      </c>
      <c r="AE8" s="10"/>
      <c r="AF8" s="71">
        <v>200</v>
      </c>
      <c r="AG8" s="71"/>
      <c r="AH8" s="71"/>
      <c r="AI8" s="71">
        <v>38</v>
      </c>
      <c r="AJ8" s="71"/>
      <c r="AK8" s="71"/>
      <c r="AL8" s="71">
        <v>130</v>
      </c>
      <c r="AM8" s="71"/>
      <c r="AN8" s="71"/>
      <c r="AO8" s="71">
        <v>30</v>
      </c>
      <c r="AP8" s="71"/>
      <c r="AQ8" s="71"/>
      <c r="AR8" s="71">
        <v>150</v>
      </c>
      <c r="AS8" s="71"/>
      <c r="AT8" s="71"/>
      <c r="AU8" s="71">
        <v>15</v>
      </c>
      <c r="AV8" s="71"/>
      <c r="AW8" s="71"/>
      <c r="AX8" s="70"/>
    </row>
    <row r="9" spans="1:52" x14ac:dyDescent="0.25">
      <c r="A9" s="5" t="s">
        <v>275</v>
      </c>
      <c r="B9" s="11" t="s">
        <v>38</v>
      </c>
      <c r="C9" s="33"/>
      <c r="D9" s="33"/>
      <c r="E9" s="34"/>
      <c r="F9" s="33"/>
      <c r="G9" s="33"/>
      <c r="H9" s="34"/>
      <c r="I9" s="33"/>
      <c r="J9" s="33"/>
      <c r="K9" s="34"/>
      <c r="L9" s="33"/>
      <c r="M9" s="33"/>
      <c r="N9" s="34"/>
      <c r="O9" s="33">
        <v>100</v>
      </c>
      <c r="P9" s="33">
        <f>O9*B5/C5</f>
        <v>100</v>
      </c>
      <c r="Q9" s="34">
        <f>(O9*B5/1000)</f>
        <v>1</v>
      </c>
      <c r="R9" s="33"/>
      <c r="S9" s="33"/>
      <c r="T9" s="34"/>
      <c r="U9" s="33"/>
      <c r="V9" s="33"/>
      <c r="W9" s="34"/>
      <c r="X9" s="33"/>
      <c r="Y9" s="33"/>
      <c r="Z9" s="34"/>
      <c r="AA9" s="33"/>
      <c r="AB9" s="33"/>
      <c r="AC9" s="34"/>
      <c r="AD9" s="5" t="s">
        <v>275</v>
      </c>
      <c r="AE9" s="11" t="s">
        <v>38</v>
      </c>
      <c r="AF9" s="33"/>
      <c r="AG9" s="33"/>
      <c r="AH9" s="34"/>
      <c r="AI9" s="33"/>
      <c r="AJ9" s="33"/>
      <c r="AK9" s="34"/>
      <c r="AL9" s="33"/>
      <c r="AM9" s="33"/>
      <c r="AN9" s="34"/>
      <c r="AO9" s="33"/>
      <c r="AP9" s="33"/>
      <c r="AQ9" s="34"/>
      <c r="AR9" s="33"/>
      <c r="AS9" s="33"/>
      <c r="AT9" s="34"/>
      <c r="AU9" s="33"/>
      <c r="AV9" s="33"/>
      <c r="AW9" s="34"/>
      <c r="AX9" s="17">
        <f>E9+H9+K9+N9+Q9+T9+W9+Z9+AC9+AH9+AK9+AN9+AQ9+AT9+AW9</f>
        <v>1</v>
      </c>
      <c r="AZ9" s="2">
        <f>C9+F9+I9+L9+O9+R9+U9+X9+AA9+AF9+AI9+AL9+AO9+AR9+AU9</f>
        <v>100</v>
      </c>
    </row>
    <row r="10" spans="1:52" x14ac:dyDescent="0.25">
      <c r="A10" s="5" t="s">
        <v>174</v>
      </c>
      <c r="B10" s="11" t="s">
        <v>18</v>
      </c>
      <c r="C10" s="33">
        <v>25</v>
      </c>
      <c r="D10" s="33">
        <f>C10*B5/C5</f>
        <v>25</v>
      </c>
      <c r="E10" s="34">
        <f>(C10*B5/1000)</f>
        <v>0.25</v>
      </c>
      <c r="F10" s="33"/>
      <c r="G10" s="33"/>
      <c r="H10" s="34"/>
      <c r="I10" s="33"/>
      <c r="J10" s="33"/>
      <c r="K10" s="34"/>
      <c r="L10" s="33"/>
      <c r="M10" s="33"/>
      <c r="N10" s="34"/>
      <c r="O10" s="33"/>
      <c r="P10" s="33"/>
      <c r="Q10" s="34"/>
      <c r="R10" s="33"/>
      <c r="S10" s="33"/>
      <c r="T10" s="34"/>
      <c r="U10" s="33"/>
      <c r="V10" s="33"/>
      <c r="W10" s="34"/>
      <c r="X10" s="33"/>
      <c r="Y10" s="33"/>
      <c r="Z10" s="34"/>
      <c r="AA10" s="33"/>
      <c r="AB10" s="33"/>
      <c r="AC10" s="34"/>
      <c r="AD10" s="5" t="s">
        <v>174</v>
      </c>
      <c r="AE10" s="11" t="s">
        <v>18</v>
      </c>
      <c r="AF10" s="33"/>
      <c r="AG10" s="33"/>
      <c r="AH10" s="34"/>
      <c r="AI10" s="33"/>
      <c r="AJ10" s="33"/>
      <c r="AK10" s="34"/>
      <c r="AL10" s="33"/>
      <c r="AM10" s="33"/>
      <c r="AN10" s="34"/>
      <c r="AO10" s="33"/>
      <c r="AP10" s="33"/>
      <c r="AQ10" s="34"/>
      <c r="AR10" s="33"/>
      <c r="AS10" s="33"/>
      <c r="AT10" s="34"/>
      <c r="AU10" s="33"/>
      <c r="AV10" s="33"/>
      <c r="AW10" s="34"/>
      <c r="AX10" s="17">
        <f t="shared" ref="AX10:AX35" si="0">E10+H10+K10+N10+Q10+T10+W10+Z10+AC10+AH10+AK10+AN10+AQ10+AT10+AW10</f>
        <v>0.25</v>
      </c>
      <c r="AZ10" s="2">
        <f t="shared" ref="AZ10:AZ35" si="1">C10+F10+I10+L10+O10+R10+U10+X10+AA10+AF10+AI10+AL10+AO10+AR10+AU10</f>
        <v>25</v>
      </c>
    </row>
    <row r="11" spans="1:52" x14ac:dyDescent="0.25">
      <c r="A11" s="5" t="s">
        <v>144</v>
      </c>
      <c r="B11" s="11" t="s">
        <v>38</v>
      </c>
      <c r="C11" s="33">
        <v>200</v>
      </c>
      <c r="D11" s="33">
        <f>C11*B5/C5</f>
        <v>200</v>
      </c>
      <c r="E11" s="34">
        <f>(C11*B5/1000)</f>
        <v>2</v>
      </c>
      <c r="F11" s="33">
        <v>106</v>
      </c>
      <c r="G11" s="33">
        <f>F11*B5/C5</f>
        <v>106</v>
      </c>
      <c r="H11" s="34">
        <f>(F11*B5/1000)</f>
        <v>1.06</v>
      </c>
      <c r="I11" s="33"/>
      <c r="J11" s="33"/>
      <c r="K11" s="34"/>
      <c r="L11" s="33"/>
      <c r="M11" s="33"/>
      <c r="N11" s="34"/>
      <c r="O11" s="33"/>
      <c r="P11" s="33"/>
      <c r="Q11" s="34"/>
      <c r="R11" s="33"/>
      <c r="S11" s="33"/>
      <c r="T11" s="34"/>
      <c r="U11" s="33"/>
      <c r="V11" s="33"/>
      <c r="W11" s="34"/>
      <c r="X11" s="33"/>
      <c r="Y11" s="33"/>
      <c r="Z11" s="34"/>
      <c r="AA11" s="33">
        <v>30</v>
      </c>
      <c r="AB11" s="33">
        <f>AA11*B5/C5</f>
        <v>30</v>
      </c>
      <c r="AC11" s="34">
        <f>(AA11*B5/1000)</f>
        <v>0.3</v>
      </c>
      <c r="AD11" s="5" t="s">
        <v>144</v>
      </c>
      <c r="AE11" s="11" t="s">
        <v>38</v>
      </c>
      <c r="AF11" s="33"/>
      <c r="AG11" s="33"/>
      <c r="AH11" s="34"/>
      <c r="AI11" s="33"/>
      <c r="AJ11" s="33"/>
      <c r="AK11" s="34"/>
      <c r="AL11" s="33"/>
      <c r="AM11" s="33"/>
      <c r="AN11" s="34"/>
      <c r="AO11" s="33"/>
      <c r="AP11" s="33"/>
      <c r="AQ11" s="34"/>
      <c r="AR11" s="33"/>
      <c r="AS11" s="33"/>
      <c r="AT11" s="34"/>
      <c r="AU11" s="33"/>
      <c r="AV11" s="33"/>
      <c r="AW11" s="34"/>
      <c r="AX11" s="17">
        <f t="shared" si="0"/>
        <v>3.36</v>
      </c>
      <c r="AZ11" s="2">
        <f t="shared" si="1"/>
        <v>336</v>
      </c>
    </row>
    <row r="12" spans="1:52" x14ac:dyDescent="0.25">
      <c r="A12" s="5" t="s">
        <v>20</v>
      </c>
      <c r="B12" s="11" t="s">
        <v>39</v>
      </c>
      <c r="C12" s="33"/>
      <c r="D12" s="33"/>
      <c r="E12" s="34"/>
      <c r="F12" s="33"/>
      <c r="G12" s="33"/>
      <c r="H12" s="34"/>
      <c r="I12" s="33"/>
      <c r="J12" s="33"/>
      <c r="K12" s="34"/>
      <c r="L12" s="33"/>
      <c r="M12" s="33"/>
      <c r="N12" s="34"/>
      <c r="O12" s="33"/>
      <c r="P12" s="33"/>
      <c r="Q12" s="34"/>
      <c r="R12" s="33"/>
      <c r="S12" s="33"/>
      <c r="T12" s="34"/>
      <c r="U12" s="33"/>
      <c r="V12" s="33"/>
      <c r="W12" s="34"/>
      <c r="X12" s="33">
        <v>10.6</v>
      </c>
      <c r="Y12" s="33">
        <f>X12*B5/C5</f>
        <v>10.6</v>
      </c>
      <c r="Z12" s="34">
        <f>(X12*B5/1000)/0.045</f>
        <v>2.3555555555555556</v>
      </c>
      <c r="AA12" s="33"/>
      <c r="AB12" s="33"/>
      <c r="AC12" s="34"/>
      <c r="AD12" s="5" t="s">
        <v>20</v>
      </c>
      <c r="AE12" s="11" t="s">
        <v>39</v>
      </c>
      <c r="AF12" s="33"/>
      <c r="AG12" s="33"/>
      <c r="AH12" s="34"/>
      <c r="AI12" s="33"/>
      <c r="AJ12" s="33"/>
      <c r="AK12" s="34"/>
      <c r="AL12" s="33">
        <v>5</v>
      </c>
      <c r="AM12" s="33">
        <f>AL12*B5/C5</f>
        <v>5</v>
      </c>
      <c r="AN12" s="34">
        <f>(AL12*B5/1000)/0.045</f>
        <v>1.1111111111111112</v>
      </c>
      <c r="AO12" s="33"/>
      <c r="AP12" s="33"/>
      <c r="AQ12" s="34"/>
      <c r="AR12" s="33"/>
      <c r="AS12" s="33"/>
      <c r="AT12" s="34"/>
      <c r="AU12" s="33"/>
      <c r="AV12" s="33"/>
      <c r="AW12" s="34"/>
      <c r="AX12" s="17">
        <f t="shared" si="0"/>
        <v>3.4666666666666668</v>
      </c>
      <c r="AY12" t="s">
        <v>40</v>
      </c>
      <c r="AZ12" s="2">
        <f t="shared" si="1"/>
        <v>15.6</v>
      </c>
    </row>
    <row r="13" spans="1:52" x14ac:dyDescent="0.25">
      <c r="A13" s="5" t="s">
        <v>21</v>
      </c>
      <c r="B13" s="11" t="s">
        <v>18</v>
      </c>
      <c r="C13" s="33">
        <v>3</v>
      </c>
      <c r="D13" s="33">
        <f>C13*B5/C5</f>
        <v>3</v>
      </c>
      <c r="E13" s="34">
        <f>(C13*B5/1000)</f>
        <v>0.03</v>
      </c>
      <c r="F13" s="33"/>
      <c r="G13" s="33"/>
      <c r="H13" s="34"/>
      <c r="I13" s="33">
        <v>5</v>
      </c>
      <c r="J13" s="33">
        <f>I13*B5/C5</f>
        <v>5</v>
      </c>
      <c r="K13" s="34">
        <f>(I13*B5/1000)</f>
        <v>0.05</v>
      </c>
      <c r="L13" s="33"/>
      <c r="M13" s="33"/>
      <c r="N13" s="34"/>
      <c r="O13" s="33"/>
      <c r="P13" s="33"/>
      <c r="Q13" s="34"/>
      <c r="R13" s="33"/>
      <c r="S13" s="33"/>
      <c r="T13" s="34"/>
      <c r="U13" s="33">
        <v>1.2</v>
      </c>
      <c r="V13" s="33">
        <f>U13*B5/C5</f>
        <v>1.2</v>
      </c>
      <c r="W13" s="34">
        <f>(U13*B5/1000)</f>
        <v>1.2E-2</v>
      </c>
      <c r="X13" s="33">
        <v>4.2</v>
      </c>
      <c r="Y13" s="33">
        <f>X13*B5/C5</f>
        <v>4.2</v>
      </c>
      <c r="Z13" s="34">
        <f>(X13*B5/1000)</f>
        <v>4.2000000000000003E-2</v>
      </c>
      <c r="AA13" s="33">
        <v>1.65</v>
      </c>
      <c r="AB13" s="33">
        <f>AA13*B5/C5</f>
        <v>1.65</v>
      </c>
      <c r="AC13" s="34">
        <f>(AA13*B5/1000)</f>
        <v>1.6500000000000001E-2</v>
      </c>
      <c r="AD13" s="5" t="s">
        <v>21</v>
      </c>
      <c r="AE13" s="11" t="s">
        <v>18</v>
      </c>
      <c r="AF13" s="33"/>
      <c r="AG13" s="33"/>
      <c r="AH13" s="34"/>
      <c r="AI13" s="33"/>
      <c r="AJ13" s="33"/>
      <c r="AK13" s="34"/>
      <c r="AL13" s="33">
        <v>2</v>
      </c>
      <c r="AM13" s="33">
        <f>AL13*B5/C5</f>
        <v>2</v>
      </c>
      <c r="AN13" s="34">
        <f>(AL13*B5/1000)</f>
        <v>0.02</v>
      </c>
      <c r="AO13" s="33"/>
      <c r="AP13" s="33"/>
      <c r="AQ13" s="34"/>
      <c r="AR13" s="33"/>
      <c r="AS13" s="33"/>
      <c r="AT13" s="34"/>
      <c r="AU13" s="33"/>
      <c r="AV13" s="33"/>
      <c r="AW13" s="34"/>
      <c r="AX13" s="17">
        <f t="shared" si="0"/>
        <v>0.17050000000000001</v>
      </c>
      <c r="AZ13" s="2">
        <f t="shared" si="1"/>
        <v>17.049999999999997</v>
      </c>
    </row>
    <row r="14" spans="1:52" x14ac:dyDescent="0.25">
      <c r="A14" s="5" t="s">
        <v>23</v>
      </c>
      <c r="B14" s="11" t="s">
        <v>18</v>
      </c>
      <c r="C14" s="33">
        <v>4</v>
      </c>
      <c r="D14" s="33">
        <f>C14*B5/C5</f>
        <v>4</v>
      </c>
      <c r="E14" s="34">
        <f>(C14*B5/1000)</f>
        <v>0.04</v>
      </c>
      <c r="F14" s="33">
        <v>10</v>
      </c>
      <c r="G14" s="33">
        <f>F14*B5/C5</f>
        <v>10</v>
      </c>
      <c r="H14" s="34">
        <f>(F14*B5/1000)</f>
        <v>0.1</v>
      </c>
      <c r="I14" s="33"/>
      <c r="J14" s="33"/>
      <c r="K14" s="34"/>
      <c r="L14" s="33"/>
      <c r="M14" s="33"/>
      <c r="N14" s="34"/>
      <c r="O14" s="33">
        <v>5</v>
      </c>
      <c r="P14" s="33">
        <f>O14*B5/C5</f>
        <v>5</v>
      </c>
      <c r="Q14" s="34">
        <f>(O14*B5/1000)</f>
        <v>0.05</v>
      </c>
      <c r="R14" s="33"/>
      <c r="S14" s="33"/>
      <c r="T14" s="34"/>
      <c r="U14" s="33"/>
      <c r="V14" s="33"/>
      <c r="W14" s="34"/>
      <c r="X14" s="33"/>
      <c r="Y14" s="33"/>
      <c r="Z14" s="34"/>
      <c r="AA14" s="33"/>
      <c r="AB14" s="33"/>
      <c r="AC14" s="34"/>
      <c r="AD14" s="5" t="s">
        <v>23</v>
      </c>
      <c r="AE14" s="11" t="s">
        <v>18</v>
      </c>
      <c r="AF14" s="33">
        <v>8</v>
      </c>
      <c r="AG14" s="33">
        <f>AF14*B5/C5</f>
        <v>8</v>
      </c>
      <c r="AH14" s="34">
        <f>(AF14*B5/1000)</f>
        <v>0.08</v>
      </c>
      <c r="AI14" s="33"/>
      <c r="AJ14" s="33"/>
      <c r="AK14" s="34"/>
      <c r="AL14" s="33"/>
      <c r="AM14" s="33"/>
      <c r="AN14" s="34"/>
      <c r="AO14" s="33"/>
      <c r="AP14" s="33"/>
      <c r="AQ14" s="34"/>
      <c r="AR14" s="33">
        <v>6</v>
      </c>
      <c r="AS14" s="33">
        <f>AR14*B5/C5</f>
        <v>6</v>
      </c>
      <c r="AT14" s="34">
        <f>(AR14*B5/1000)</f>
        <v>0.06</v>
      </c>
      <c r="AU14" s="33"/>
      <c r="AV14" s="33"/>
      <c r="AW14" s="34"/>
      <c r="AX14" s="17">
        <f t="shared" si="0"/>
        <v>0.33</v>
      </c>
      <c r="AZ14" s="2">
        <f t="shared" si="1"/>
        <v>33</v>
      </c>
    </row>
    <row r="15" spans="1:52" x14ac:dyDescent="0.25">
      <c r="A15" s="5" t="s">
        <v>51</v>
      </c>
      <c r="B15" s="11" t="s">
        <v>18</v>
      </c>
      <c r="C15" s="33"/>
      <c r="D15" s="33"/>
      <c r="E15" s="34"/>
      <c r="F15" s="33"/>
      <c r="G15" s="33"/>
      <c r="H15" s="34"/>
      <c r="I15" s="33">
        <v>12</v>
      </c>
      <c r="J15" s="33">
        <f>I15*B5/C5</f>
        <v>12</v>
      </c>
      <c r="K15" s="34">
        <f>(I15*B5/1000)</f>
        <v>0.12</v>
      </c>
      <c r="L15" s="33"/>
      <c r="M15" s="33"/>
      <c r="N15" s="34"/>
      <c r="O15" s="33"/>
      <c r="P15" s="33"/>
      <c r="Q15" s="34"/>
      <c r="R15" s="33"/>
      <c r="S15" s="33"/>
      <c r="T15" s="34"/>
      <c r="U15" s="33"/>
      <c r="V15" s="33"/>
      <c r="W15" s="34"/>
      <c r="X15" s="33"/>
      <c r="Y15" s="33"/>
      <c r="Z15" s="34"/>
      <c r="AA15" s="33"/>
      <c r="AB15" s="33"/>
      <c r="AC15" s="34"/>
      <c r="AD15" s="5" t="s">
        <v>51</v>
      </c>
      <c r="AE15" s="11" t="s">
        <v>18</v>
      </c>
      <c r="AF15" s="33"/>
      <c r="AG15" s="33"/>
      <c r="AH15" s="34"/>
      <c r="AI15" s="33"/>
      <c r="AJ15" s="33"/>
      <c r="AK15" s="34"/>
      <c r="AL15" s="33"/>
      <c r="AM15" s="33"/>
      <c r="AN15" s="34"/>
      <c r="AO15" s="33"/>
      <c r="AP15" s="33"/>
      <c r="AQ15" s="34"/>
      <c r="AR15" s="33"/>
      <c r="AS15" s="33"/>
      <c r="AT15" s="34"/>
      <c r="AU15" s="33"/>
      <c r="AV15" s="33"/>
      <c r="AW15" s="34"/>
      <c r="AX15" s="17">
        <f t="shared" si="0"/>
        <v>0.12</v>
      </c>
    </row>
    <row r="16" spans="1:52" x14ac:dyDescent="0.25">
      <c r="A16" s="5" t="s">
        <v>267</v>
      </c>
      <c r="B16" s="11" t="s">
        <v>18</v>
      </c>
      <c r="C16" s="33"/>
      <c r="D16" s="33"/>
      <c r="E16" s="34"/>
      <c r="F16" s="33">
        <v>2.25</v>
      </c>
      <c r="G16" s="33">
        <f>F16*B5/C5</f>
        <v>2.25</v>
      </c>
      <c r="H16" s="34">
        <f>(F16*B5/1000)</f>
        <v>2.2499999999999999E-2</v>
      </c>
      <c r="I16" s="33"/>
      <c r="J16" s="33"/>
      <c r="K16" s="34"/>
      <c r="L16" s="33"/>
      <c r="M16" s="33"/>
      <c r="N16" s="34"/>
      <c r="O16" s="33"/>
      <c r="P16" s="33"/>
      <c r="Q16" s="34"/>
      <c r="R16" s="33"/>
      <c r="S16" s="33"/>
      <c r="T16" s="34"/>
      <c r="U16" s="33"/>
      <c r="V16" s="33"/>
      <c r="W16" s="34"/>
      <c r="X16" s="33"/>
      <c r="Y16" s="33"/>
      <c r="Z16" s="34"/>
      <c r="AA16" s="33"/>
      <c r="AB16" s="33"/>
      <c r="AC16" s="34"/>
      <c r="AD16" s="5" t="s">
        <v>267</v>
      </c>
      <c r="AE16" s="11" t="s">
        <v>18</v>
      </c>
      <c r="AF16" s="33"/>
      <c r="AG16" s="33"/>
      <c r="AH16" s="34"/>
      <c r="AI16" s="33"/>
      <c r="AJ16" s="33"/>
      <c r="AK16" s="34"/>
      <c r="AL16" s="33"/>
      <c r="AM16" s="33"/>
      <c r="AN16" s="34"/>
      <c r="AO16" s="33"/>
      <c r="AP16" s="33"/>
      <c r="AQ16" s="34"/>
      <c r="AR16" s="33"/>
      <c r="AS16" s="33"/>
      <c r="AT16" s="34"/>
      <c r="AU16" s="33"/>
      <c r="AV16" s="33"/>
      <c r="AW16" s="34"/>
      <c r="AX16" s="17">
        <f t="shared" si="0"/>
        <v>2.2499999999999999E-2</v>
      </c>
      <c r="AZ16" s="2">
        <f t="shared" si="1"/>
        <v>2.25</v>
      </c>
    </row>
    <row r="17" spans="1:52" x14ac:dyDescent="0.25">
      <c r="A17" s="5" t="s">
        <v>257</v>
      </c>
      <c r="B17" s="11" t="s">
        <v>39</v>
      </c>
      <c r="C17" s="33"/>
      <c r="D17" s="33"/>
      <c r="E17" s="34"/>
      <c r="F17" s="33"/>
      <c r="G17" s="33"/>
      <c r="H17" s="34"/>
      <c r="I17" s="33">
        <v>35</v>
      </c>
      <c r="J17" s="33">
        <f>I17*B5/C5</f>
        <v>35</v>
      </c>
      <c r="K17" s="34">
        <f>(I17*B5/1000)/0.3</f>
        <v>1.1666666666666667</v>
      </c>
      <c r="L17" s="33"/>
      <c r="M17" s="33"/>
      <c r="N17" s="34"/>
      <c r="O17" s="33"/>
      <c r="P17" s="33"/>
      <c r="Q17" s="34"/>
      <c r="R17" s="33"/>
      <c r="S17" s="33"/>
      <c r="T17" s="34"/>
      <c r="U17" s="33"/>
      <c r="V17" s="33"/>
      <c r="W17" s="34"/>
      <c r="X17" s="33"/>
      <c r="Y17" s="33"/>
      <c r="Z17" s="34"/>
      <c r="AA17" s="33"/>
      <c r="AB17" s="33"/>
      <c r="AC17" s="34"/>
      <c r="AD17" s="5" t="s">
        <v>257</v>
      </c>
      <c r="AE17" s="11" t="s">
        <v>39</v>
      </c>
      <c r="AF17" s="33"/>
      <c r="AG17" s="33"/>
      <c r="AH17" s="34"/>
      <c r="AI17" s="33"/>
      <c r="AJ17" s="33"/>
      <c r="AK17" s="34"/>
      <c r="AL17" s="33"/>
      <c r="AM17" s="33"/>
      <c r="AN17" s="34"/>
      <c r="AO17" s="33"/>
      <c r="AP17" s="33"/>
      <c r="AQ17" s="34"/>
      <c r="AR17" s="33"/>
      <c r="AS17" s="33"/>
      <c r="AT17" s="34"/>
      <c r="AU17" s="33">
        <v>15</v>
      </c>
      <c r="AV17" s="33">
        <f>AU17*B5/C5</f>
        <v>15</v>
      </c>
      <c r="AW17" s="34">
        <f>(AU17*B5/1000)/0.3</f>
        <v>0.5</v>
      </c>
      <c r="AX17" s="17">
        <f t="shared" si="0"/>
        <v>1.6666666666666667</v>
      </c>
      <c r="AY17" t="s">
        <v>41</v>
      </c>
      <c r="AZ17" s="2">
        <f t="shared" si="1"/>
        <v>50</v>
      </c>
    </row>
    <row r="18" spans="1:52" x14ac:dyDescent="0.25">
      <c r="A18" s="5" t="s">
        <v>26</v>
      </c>
      <c r="B18" s="11" t="s">
        <v>39</v>
      </c>
      <c r="C18" s="33"/>
      <c r="D18" s="33"/>
      <c r="E18" s="34"/>
      <c r="F18" s="33"/>
      <c r="G18" s="33"/>
      <c r="H18" s="34"/>
      <c r="I18" s="33"/>
      <c r="J18" s="33"/>
      <c r="K18" s="34"/>
      <c r="L18" s="33"/>
      <c r="M18" s="33"/>
      <c r="N18" s="34"/>
      <c r="O18" s="33"/>
      <c r="P18" s="33"/>
      <c r="Q18" s="34"/>
      <c r="R18" s="33"/>
      <c r="S18" s="33"/>
      <c r="T18" s="34"/>
      <c r="U18" s="33"/>
      <c r="V18" s="33"/>
      <c r="W18" s="34"/>
      <c r="X18" s="33"/>
      <c r="Y18" s="33"/>
      <c r="Z18" s="34"/>
      <c r="AA18" s="33"/>
      <c r="AB18" s="33"/>
      <c r="AC18" s="34"/>
      <c r="AD18" s="5" t="s">
        <v>26</v>
      </c>
      <c r="AE18" s="11" t="s">
        <v>39</v>
      </c>
      <c r="AF18" s="33"/>
      <c r="AG18" s="33"/>
      <c r="AH18" s="34"/>
      <c r="AI18" s="33">
        <v>38</v>
      </c>
      <c r="AJ18" s="33">
        <f>AI18*B5/C5</f>
        <v>38</v>
      </c>
      <c r="AK18" s="34">
        <f>(AI18*B5/1000)/0.6</f>
        <v>0.63333333333333341</v>
      </c>
      <c r="AL18" s="33"/>
      <c r="AM18" s="33"/>
      <c r="AN18" s="34"/>
      <c r="AO18" s="33"/>
      <c r="AP18" s="33"/>
      <c r="AQ18" s="34"/>
      <c r="AR18" s="33"/>
      <c r="AS18" s="33"/>
      <c r="AT18" s="34"/>
      <c r="AU18" s="33"/>
      <c r="AV18" s="33"/>
      <c r="AW18" s="34"/>
      <c r="AX18" s="17">
        <f t="shared" si="0"/>
        <v>0.63333333333333341</v>
      </c>
      <c r="AY18" t="s">
        <v>42</v>
      </c>
      <c r="AZ18" s="2">
        <f t="shared" si="1"/>
        <v>38</v>
      </c>
    </row>
    <row r="19" spans="1:52" x14ac:dyDescent="0.25">
      <c r="A19" s="5" t="s">
        <v>37</v>
      </c>
      <c r="B19" s="11" t="s">
        <v>18</v>
      </c>
      <c r="C19" s="33"/>
      <c r="D19" s="33"/>
      <c r="E19" s="34"/>
      <c r="F19" s="33"/>
      <c r="G19" s="33"/>
      <c r="H19" s="34"/>
      <c r="I19" s="33"/>
      <c r="J19" s="33"/>
      <c r="K19" s="34"/>
      <c r="L19" s="33">
        <v>60</v>
      </c>
      <c r="M19" s="33">
        <f>L19*B5/C5</f>
        <v>60</v>
      </c>
      <c r="N19" s="34">
        <f>(L19*B5/1000)</f>
        <v>0.6</v>
      </c>
      <c r="O19" s="33"/>
      <c r="P19" s="33"/>
      <c r="Q19" s="34"/>
      <c r="R19" s="33"/>
      <c r="S19" s="33"/>
      <c r="T19" s="34"/>
      <c r="U19" s="33"/>
      <c r="V19" s="33"/>
      <c r="W19" s="34"/>
      <c r="X19" s="33"/>
      <c r="Y19" s="33"/>
      <c r="Z19" s="34"/>
      <c r="AA19" s="33"/>
      <c r="AB19" s="33"/>
      <c r="AC19" s="34"/>
      <c r="AD19" s="5" t="s">
        <v>37</v>
      </c>
      <c r="AE19" s="11" t="s">
        <v>18</v>
      </c>
      <c r="AF19" s="33"/>
      <c r="AG19" s="33"/>
      <c r="AH19" s="34"/>
      <c r="AI19" s="33"/>
      <c r="AJ19" s="33"/>
      <c r="AK19" s="34"/>
      <c r="AL19" s="33"/>
      <c r="AM19" s="33"/>
      <c r="AN19" s="34"/>
      <c r="AO19" s="33"/>
      <c r="AP19" s="33"/>
      <c r="AQ19" s="34"/>
      <c r="AR19" s="33"/>
      <c r="AS19" s="33"/>
      <c r="AT19" s="34"/>
      <c r="AU19" s="33"/>
      <c r="AV19" s="33"/>
      <c r="AW19" s="34"/>
      <c r="AX19" s="17">
        <f t="shared" si="0"/>
        <v>0.6</v>
      </c>
      <c r="AZ19" s="2">
        <f t="shared" si="1"/>
        <v>60</v>
      </c>
    </row>
    <row r="20" spans="1:52" x14ac:dyDescent="0.25">
      <c r="A20" s="5" t="s">
        <v>258</v>
      </c>
      <c r="B20" s="11" t="s">
        <v>18</v>
      </c>
      <c r="C20" s="33"/>
      <c r="D20" s="33"/>
      <c r="E20" s="34"/>
      <c r="F20" s="33"/>
      <c r="G20" s="33"/>
      <c r="H20" s="34"/>
      <c r="I20" s="33"/>
      <c r="J20" s="33"/>
      <c r="K20" s="34"/>
      <c r="L20" s="33"/>
      <c r="M20" s="33"/>
      <c r="N20" s="34"/>
      <c r="O20" s="33"/>
      <c r="P20" s="33"/>
      <c r="Q20" s="34"/>
      <c r="R20" s="33">
        <v>3</v>
      </c>
      <c r="S20" s="33">
        <f>R20*B5/C5</f>
        <v>3</v>
      </c>
      <c r="T20" s="34">
        <f>(R20*B5/1000)</f>
        <v>0.03</v>
      </c>
      <c r="U20" s="33">
        <v>1.2</v>
      </c>
      <c r="V20" s="33">
        <f>U20*B5/C5</f>
        <v>1.2</v>
      </c>
      <c r="W20" s="34">
        <f>(U20*B5/1000)</f>
        <v>1.2E-2</v>
      </c>
      <c r="X20" s="33"/>
      <c r="Y20" s="33"/>
      <c r="Z20" s="34"/>
      <c r="AA20" s="33"/>
      <c r="AB20" s="33"/>
      <c r="AC20" s="34"/>
      <c r="AD20" s="5" t="s">
        <v>258</v>
      </c>
      <c r="AE20" s="11" t="s">
        <v>18</v>
      </c>
      <c r="AF20" s="33"/>
      <c r="AG20" s="33"/>
      <c r="AH20" s="34"/>
      <c r="AI20" s="33"/>
      <c r="AJ20" s="33"/>
      <c r="AK20" s="34"/>
      <c r="AL20" s="33">
        <v>4</v>
      </c>
      <c r="AM20" s="33">
        <f>AL20*B5/C5</f>
        <v>4</v>
      </c>
      <c r="AN20" s="34">
        <f>(AL20*B5/1000)</f>
        <v>0.04</v>
      </c>
      <c r="AO20" s="33"/>
      <c r="AP20" s="33"/>
      <c r="AQ20" s="34"/>
      <c r="AR20" s="33"/>
      <c r="AS20" s="33"/>
      <c r="AT20" s="34"/>
      <c r="AU20" s="33"/>
      <c r="AV20" s="33"/>
      <c r="AW20" s="34"/>
      <c r="AX20" s="17">
        <f t="shared" si="0"/>
        <v>8.199999999999999E-2</v>
      </c>
      <c r="AZ20" s="2">
        <f t="shared" si="1"/>
        <v>8.1999999999999993</v>
      </c>
    </row>
    <row r="21" spans="1:52" x14ac:dyDescent="0.25">
      <c r="A21" s="5" t="s">
        <v>153</v>
      </c>
      <c r="B21" s="11" t="s">
        <v>39</v>
      </c>
      <c r="C21" s="33"/>
      <c r="D21" s="33"/>
      <c r="E21" s="34"/>
      <c r="F21" s="33"/>
      <c r="G21" s="33"/>
      <c r="H21" s="34"/>
      <c r="I21" s="33"/>
      <c r="J21" s="33"/>
      <c r="K21" s="34"/>
      <c r="L21" s="33"/>
      <c r="M21" s="33"/>
      <c r="N21" s="34"/>
      <c r="O21" s="33"/>
      <c r="P21" s="33"/>
      <c r="Q21" s="34"/>
      <c r="R21" s="33">
        <v>75</v>
      </c>
      <c r="S21" s="33">
        <f>R21*B5/C5</f>
        <v>75</v>
      </c>
      <c r="T21" s="34">
        <f>(R21*B5/1000)/0.4</f>
        <v>1.875</v>
      </c>
      <c r="U21" s="33"/>
      <c r="V21" s="33"/>
      <c r="W21" s="34"/>
      <c r="X21" s="33"/>
      <c r="Y21" s="33"/>
      <c r="Z21" s="34"/>
      <c r="AA21" s="33"/>
      <c r="AB21" s="33"/>
      <c r="AC21" s="34"/>
      <c r="AD21" s="5" t="s">
        <v>153</v>
      </c>
      <c r="AE21" s="11" t="s">
        <v>39</v>
      </c>
      <c r="AF21" s="33"/>
      <c r="AG21" s="33"/>
      <c r="AH21" s="34"/>
      <c r="AI21" s="33"/>
      <c r="AJ21" s="33"/>
      <c r="AK21" s="34"/>
      <c r="AL21" s="33"/>
      <c r="AM21" s="33"/>
      <c r="AN21" s="34"/>
      <c r="AO21" s="33"/>
      <c r="AP21" s="33"/>
      <c r="AQ21" s="34"/>
      <c r="AR21" s="33"/>
      <c r="AS21" s="33"/>
      <c r="AT21" s="34"/>
      <c r="AU21" s="33"/>
      <c r="AV21" s="33"/>
      <c r="AW21" s="34"/>
      <c r="AX21" s="17">
        <f t="shared" si="0"/>
        <v>1.875</v>
      </c>
      <c r="AY21" t="s">
        <v>43</v>
      </c>
      <c r="AZ21" s="2">
        <f t="shared" si="1"/>
        <v>75</v>
      </c>
    </row>
    <row r="22" spans="1:52" x14ac:dyDescent="0.25">
      <c r="A22" s="5" t="s">
        <v>29</v>
      </c>
      <c r="B22" s="11" t="s">
        <v>18</v>
      </c>
      <c r="C22" s="33"/>
      <c r="D22" s="33"/>
      <c r="E22" s="34"/>
      <c r="F22" s="33"/>
      <c r="G22" s="33"/>
      <c r="H22" s="34"/>
      <c r="I22" s="33"/>
      <c r="J22" s="33"/>
      <c r="K22" s="34"/>
      <c r="L22" s="33"/>
      <c r="M22" s="33"/>
      <c r="N22" s="34"/>
      <c r="O22" s="33"/>
      <c r="P22" s="33"/>
      <c r="Q22" s="34"/>
      <c r="R22" s="33"/>
      <c r="S22" s="33"/>
      <c r="T22" s="34"/>
      <c r="U22" s="33">
        <v>90</v>
      </c>
      <c r="V22" s="33">
        <f>U22*B5/C5</f>
        <v>90</v>
      </c>
      <c r="W22" s="34">
        <f>(U22*B5/1000)</f>
        <v>0.9</v>
      </c>
      <c r="X22" s="33"/>
      <c r="Y22" s="33"/>
      <c r="Z22" s="34"/>
      <c r="AA22" s="33"/>
      <c r="AB22" s="33"/>
      <c r="AC22" s="34"/>
      <c r="AD22" s="5" t="s">
        <v>29</v>
      </c>
      <c r="AE22" s="11" t="s">
        <v>18</v>
      </c>
      <c r="AF22" s="33"/>
      <c r="AG22" s="33"/>
      <c r="AH22" s="34"/>
      <c r="AI22" s="33"/>
      <c r="AJ22" s="33"/>
      <c r="AK22" s="34"/>
      <c r="AL22" s="33">
        <v>193</v>
      </c>
      <c r="AM22" s="33">
        <f>AL22*B5/C5</f>
        <v>193</v>
      </c>
      <c r="AN22" s="34">
        <f>(AL22*B5/1000)</f>
        <v>1.93</v>
      </c>
      <c r="AO22" s="33"/>
      <c r="AP22" s="33"/>
      <c r="AQ22" s="34"/>
      <c r="AR22" s="33"/>
      <c r="AS22" s="33"/>
      <c r="AT22" s="34"/>
      <c r="AU22" s="33"/>
      <c r="AV22" s="33"/>
      <c r="AW22" s="34"/>
      <c r="AX22" s="17">
        <f t="shared" si="0"/>
        <v>2.83</v>
      </c>
      <c r="AZ22" s="2">
        <f t="shared" si="1"/>
        <v>283</v>
      </c>
    </row>
    <row r="23" spans="1:52" x14ac:dyDescent="0.25">
      <c r="A23" s="5" t="s">
        <v>262</v>
      </c>
      <c r="B23" s="11" t="s">
        <v>18</v>
      </c>
      <c r="C23" s="33"/>
      <c r="D23" s="33"/>
      <c r="E23" s="34"/>
      <c r="F23" s="33"/>
      <c r="G23" s="33"/>
      <c r="H23" s="34"/>
      <c r="I23" s="33"/>
      <c r="J23" s="33"/>
      <c r="K23" s="34"/>
      <c r="L23" s="33"/>
      <c r="M23" s="33"/>
      <c r="N23" s="34"/>
      <c r="O23" s="33"/>
      <c r="P23" s="33"/>
      <c r="Q23" s="34"/>
      <c r="R23" s="33">
        <v>8</v>
      </c>
      <c r="S23" s="33">
        <f>R23*B5/C5</f>
        <v>8</v>
      </c>
      <c r="T23" s="34">
        <f>(R23*B5/1000)</f>
        <v>0.08</v>
      </c>
      <c r="U23" s="33">
        <v>8</v>
      </c>
      <c r="V23" s="33">
        <f>U23*B5/C5</f>
        <v>8</v>
      </c>
      <c r="W23" s="34">
        <f>(U23*B5/1000)</f>
        <v>0.08</v>
      </c>
      <c r="X23" s="33">
        <v>46.2</v>
      </c>
      <c r="Y23" s="33">
        <f>X23*B5/C5</f>
        <v>46.2</v>
      </c>
      <c r="Z23" s="34">
        <f>(X23*B5/1000)</f>
        <v>0.46200000000000002</v>
      </c>
      <c r="AA23" s="33"/>
      <c r="AB23" s="33"/>
      <c r="AC23" s="34"/>
      <c r="AD23" s="5" t="s">
        <v>262</v>
      </c>
      <c r="AE23" s="11" t="s">
        <v>18</v>
      </c>
      <c r="AF23" s="33"/>
      <c r="AG23" s="33"/>
      <c r="AH23" s="34"/>
      <c r="AI23" s="33"/>
      <c r="AJ23" s="33"/>
      <c r="AK23" s="34"/>
      <c r="AL23" s="33"/>
      <c r="AM23" s="33"/>
      <c r="AN23" s="34"/>
      <c r="AO23" s="33"/>
      <c r="AP23" s="33"/>
      <c r="AQ23" s="34"/>
      <c r="AR23" s="33"/>
      <c r="AS23" s="33"/>
      <c r="AT23" s="34"/>
      <c r="AU23" s="33"/>
      <c r="AV23" s="33"/>
      <c r="AW23" s="34"/>
      <c r="AX23" s="17">
        <f t="shared" si="0"/>
        <v>0.622</v>
      </c>
      <c r="AZ23" s="2">
        <f t="shared" si="1"/>
        <v>62.2</v>
      </c>
    </row>
    <row r="24" spans="1:52" x14ac:dyDescent="0.25">
      <c r="A24" s="5" t="s">
        <v>30</v>
      </c>
      <c r="B24" s="11" t="s">
        <v>18</v>
      </c>
      <c r="C24" s="33"/>
      <c r="D24" s="33"/>
      <c r="E24" s="34"/>
      <c r="F24" s="33"/>
      <c r="G24" s="33"/>
      <c r="H24" s="34"/>
      <c r="I24" s="33"/>
      <c r="J24" s="33"/>
      <c r="K24" s="34"/>
      <c r="L24" s="33"/>
      <c r="M24" s="33"/>
      <c r="N24" s="34"/>
      <c r="O24" s="33"/>
      <c r="P24" s="33"/>
      <c r="Q24" s="34"/>
      <c r="R24" s="33"/>
      <c r="S24" s="33"/>
      <c r="T24" s="34"/>
      <c r="U24" s="33">
        <v>12</v>
      </c>
      <c r="V24" s="33">
        <f>U24*B5/C5</f>
        <v>12</v>
      </c>
      <c r="W24" s="34">
        <f>(U24*B5/1000)</f>
        <v>0.12</v>
      </c>
      <c r="X24" s="33"/>
      <c r="Y24" s="33"/>
      <c r="Z24" s="34"/>
      <c r="AA24" s="33"/>
      <c r="AB24" s="33"/>
      <c r="AC24" s="34"/>
      <c r="AD24" s="5" t="s">
        <v>30</v>
      </c>
      <c r="AE24" s="11" t="s">
        <v>18</v>
      </c>
      <c r="AF24" s="33"/>
      <c r="AG24" s="33"/>
      <c r="AH24" s="34"/>
      <c r="AI24" s="33"/>
      <c r="AJ24" s="33"/>
      <c r="AK24" s="34"/>
      <c r="AL24" s="33"/>
      <c r="AM24" s="33"/>
      <c r="AN24" s="34"/>
      <c r="AO24" s="33"/>
      <c r="AP24" s="33"/>
      <c r="AQ24" s="34"/>
      <c r="AR24" s="33"/>
      <c r="AS24" s="33"/>
      <c r="AT24" s="34"/>
      <c r="AU24" s="33"/>
      <c r="AV24" s="33"/>
      <c r="AW24" s="34"/>
      <c r="AX24" s="17">
        <f t="shared" si="0"/>
        <v>0.12</v>
      </c>
      <c r="AZ24" s="2">
        <f t="shared" si="1"/>
        <v>12</v>
      </c>
    </row>
    <row r="25" spans="1:52" x14ac:dyDescent="0.25">
      <c r="A25" s="5" t="s">
        <v>268</v>
      </c>
      <c r="B25" s="11" t="s">
        <v>18</v>
      </c>
      <c r="C25" s="33"/>
      <c r="D25" s="33"/>
      <c r="E25" s="34"/>
      <c r="F25" s="33"/>
      <c r="G25" s="33"/>
      <c r="H25" s="34"/>
      <c r="I25" s="33"/>
      <c r="J25" s="33"/>
      <c r="K25" s="34"/>
      <c r="L25" s="33"/>
      <c r="M25" s="33"/>
      <c r="N25" s="34"/>
      <c r="O25" s="33"/>
      <c r="P25" s="33"/>
      <c r="Q25" s="34"/>
      <c r="R25" s="33"/>
      <c r="S25" s="33"/>
      <c r="T25" s="34"/>
      <c r="U25" s="33">
        <v>25</v>
      </c>
      <c r="V25" s="33">
        <f>U25*B5/C5</f>
        <v>25</v>
      </c>
      <c r="W25" s="34">
        <f>(U25*B5/1000)</f>
        <v>0.25</v>
      </c>
      <c r="X25" s="33"/>
      <c r="Y25" s="33"/>
      <c r="Z25" s="34"/>
      <c r="AA25" s="33"/>
      <c r="AB25" s="33"/>
      <c r="AC25" s="34"/>
      <c r="AD25" s="5" t="s">
        <v>268</v>
      </c>
      <c r="AE25" s="11" t="s">
        <v>18</v>
      </c>
      <c r="AF25" s="33"/>
      <c r="AG25" s="33"/>
      <c r="AH25" s="34"/>
      <c r="AI25" s="33"/>
      <c r="AJ25" s="33"/>
      <c r="AK25" s="34"/>
      <c r="AL25" s="33"/>
      <c r="AM25" s="33"/>
      <c r="AN25" s="34"/>
      <c r="AO25" s="33"/>
      <c r="AP25" s="33"/>
      <c r="AQ25" s="34"/>
      <c r="AR25" s="33"/>
      <c r="AS25" s="33"/>
      <c r="AT25" s="34"/>
      <c r="AU25" s="33"/>
      <c r="AV25" s="33"/>
      <c r="AW25" s="34"/>
      <c r="AX25" s="17">
        <f t="shared" si="0"/>
        <v>0.25</v>
      </c>
      <c r="AZ25" s="2">
        <f t="shared" si="1"/>
        <v>25</v>
      </c>
    </row>
    <row r="26" spans="1:52" x14ac:dyDescent="0.25">
      <c r="A26" s="5" t="s">
        <v>269</v>
      </c>
      <c r="B26" s="11" t="s">
        <v>18</v>
      </c>
      <c r="C26" s="33"/>
      <c r="D26" s="33"/>
      <c r="E26" s="34"/>
      <c r="F26" s="33"/>
      <c r="G26" s="33"/>
      <c r="H26" s="34"/>
      <c r="I26" s="33"/>
      <c r="J26" s="33"/>
      <c r="K26" s="34"/>
      <c r="L26" s="33"/>
      <c r="M26" s="33"/>
      <c r="N26" s="34"/>
      <c r="O26" s="33"/>
      <c r="P26" s="33"/>
      <c r="Q26" s="34"/>
      <c r="R26" s="33"/>
      <c r="S26" s="33"/>
      <c r="T26" s="34"/>
      <c r="U26" s="33">
        <v>4</v>
      </c>
      <c r="V26" s="33">
        <f>U26*B5/C5</f>
        <v>4</v>
      </c>
      <c r="W26" s="34">
        <f>(U26*B5/1000)</f>
        <v>0.04</v>
      </c>
      <c r="X26" s="33"/>
      <c r="Y26" s="33"/>
      <c r="Z26" s="34"/>
      <c r="AA26" s="33"/>
      <c r="AB26" s="33"/>
      <c r="AC26" s="34"/>
      <c r="AD26" s="5" t="s">
        <v>269</v>
      </c>
      <c r="AE26" s="11" t="s">
        <v>18</v>
      </c>
      <c r="AF26" s="33"/>
      <c r="AG26" s="33"/>
      <c r="AH26" s="34"/>
      <c r="AI26" s="33"/>
      <c r="AJ26" s="33"/>
      <c r="AK26" s="34"/>
      <c r="AL26" s="33"/>
      <c r="AM26" s="33"/>
      <c r="AN26" s="34"/>
      <c r="AO26" s="33"/>
      <c r="AP26" s="33"/>
      <c r="AQ26" s="34"/>
      <c r="AR26" s="33"/>
      <c r="AS26" s="33"/>
      <c r="AT26" s="34"/>
      <c r="AU26" s="33"/>
      <c r="AV26" s="33"/>
      <c r="AW26" s="34"/>
      <c r="AX26" s="17">
        <f t="shared" si="0"/>
        <v>0.04</v>
      </c>
      <c r="AZ26" s="2">
        <f t="shared" si="1"/>
        <v>4</v>
      </c>
    </row>
    <row r="27" spans="1:52" x14ac:dyDescent="0.25">
      <c r="A27" s="5" t="s">
        <v>28</v>
      </c>
      <c r="B27" s="11" t="s">
        <v>18</v>
      </c>
      <c r="C27" s="33"/>
      <c r="D27" s="33"/>
      <c r="E27" s="34"/>
      <c r="F27" s="33"/>
      <c r="G27" s="33"/>
      <c r="H27" s="34"/>
      <c r="I27" s="33"/>
      <c r="J27" s="33"/>
      <c r="K27" s="34"/>
      <c r="L27" s="33"/>
      <c r="M27" s="33"/>
      <c r="N27" s="34"/>
      <c r="O27" s="33"/>
      <c r="P27" s="33"/>
      <c r="Q27" s="34"/>
      <c r="R27" s="33"/>
      <c r="S27" s="33"/>
      <c r="T27" s="34"/>
      <c r="U27" s="33">
        <v>13.4</v>
      </c>
      <c r="V27" s="33">
        <f>U27*B5/C5</f>
        <v>13.4</v>
      </c>
      <c r="W27" s="34">
        <f>(U27*B5/1000)</f>
        <v>0.13400000000000001</v>
      </c>
      <c r="X27" s="33"/>
      <c r="Y27" s="33"/>
      <c r="Z27" s="34"/>
      <c r="AA27" s="33"/>
      <c r="AB27" s="33"/>
      <c r="AC27" s="34"/>
      <c r="AD27" s="5" t="s">
        <v>28</v>
      </c>
      <c r="AE27" s="11" t="s">
        <v>18</v>
      </c>
      <c r="AF27" s="33"/>
      <c r="AG27" s="33"/>
      <c r="AH27" s="34"/>
      <c r="AI27" s="33"/>
      <c r="AJ27" s="33"/>
      <c r="AK27" s="34"/>
      <c r="AL27" s="33"/>
      <c r="AM27" s="33"/>
      <c r="AN27" s="34"/>
      <c r="AO27" s="33"/>
      <c r="AP27" s="33"/>
      <c r="AQ27" s="34"/>
      <c r="AR27" s="33"/>
      <c r="AS27" s="33"/>
      <c r="AT27" s="34"/>
      <c r="AU27" s="33"/>
      <c r="AV27" s="33"/>
      <c r="AW27" s="34"/>
      <c r="AX27" s="17">
        <f t="shared" si="0"/>
        <v>0.13400000000000001</v>
      </c>
      <c r="AZ27" s="2">
        <f t="shared" si="1"/>
        <v>13.4</v>
      </c>
    </row>
    <row r="28" spans="1:52" x14ac:dyDescent="0.25">
      <c r="A28" s="5" t="s">
        <v>256</v>
      </c>
      <c r="B28" s="11" t="s">
        <v>18</v>
      </c>
      <c r="C28" s="33"/>
      <c r="D28" s="33"/>
      <c r="E28" s="34"/>
      <c r="F28" s="33"/>
      <c r="G28" s="33"/>
      <c r="H28" s="34"/>
      <c r="I28" s="33"/>
      <c r="J28" s="33"/>
      <c r="K28" s="34"/>
      <c r="L28" s="33"/>
      <c r="M28" s="33"/>
      <c r="N28" s="34"/>
      <c r="O28" s="33"/>
      <c r="P28" s="33"/>
      <c r="Q28" s="34"/>
      <c r="R28" s="33"/>
      <c r="S28" s="33"/>
      <c r="T28" s="34"/>
      <c r="U28" s="33"/>
      <c r="V28" s="33"/>
      <c r="W28" s="34"/>
      <c r="X28" s="33">
        <v>28</v>
      </c>
      <c r="Y28" s="33">
        <f>X28*B5/C5</f>
        <v>28</v>
      </c>
      <c r="Z28" s="34">
        <f>(X28*B5/1000)</f>
        <v>0.28000000000000003</v>
      </c>
      <c r="AA28" s="33"/>
      <c r="AB28" s="33"/>
      <c r="AC28" s="34"/>
      <c r="AD28" s="5" t="s">
        <v>256</v>
      </c>
      <c r="AE28" s="11" t="s">
        <v>18</v>
      </c>
      <c r="AF28" s="33"/>
      <c r="AG28" s="33"/>
      <c r="AH28" s="34"/>
      <c r="AI28" s="33"/>
      <c r="AJ28" s="33"/>
      <c r="AK28" s="34"/>
      <c r="AL28" s="33"/>
      <c r="AM28" s="33"/>
      <c r="AN28" s="34"/>
      <c r="AO28" s="33"/>
      <c r="AP28" s="33"/>
      <c r="AQ28" s="34"/>
      <c r="AR28" s="33"/>
      <c r="AS28" s="33"/>
      <c r="AT28" s="34"/>
      <c r="AU28" s="33"/>
      <c r="AV28" s="33"/>
      <c r="AW28" s="34"/>
      <c r="AX28" s="17">
        <f t="shared" si="0"/>
        <v>0.28000000000000003</v>
      </c>
      <c r="AZ28" s="2">
        <f t="shared" si="1"/>
        <v>28</v>
      </c>
    </row>
    <row r="29" spans="1:52" x14ac:dyDescent="0.25">
      <c r="A29" s="5" t="s">
        <v>96</v>
      </c>
      <c r="B29" s="11" t="s">
        <v>18</v>
      </c>
      <c r="C29" s="33"/>
      <c r="D29" s="33"/>
      <c r="E29" s="34"/>
      <c r="F29" s="33"/>
      <c r="G29" s="33"/>
      <c r="H29" s="34"/>
      <c r="I29" s="33"/>
      <c r="J29" s="33"/>
      <c r="K29" s="34"/>
      <c r="L29" s="33"/>
      <c r="M29" s="33"/>
      <c r="N29" s="34"/>
      <c r="O29" s="33"/>
      <c r="P29" s="33"/>
      <c r="Q29" s="34"/>
      <c r="R29" s="33"/>
      <c r="S29" s="33"/>
      <c r="T29" s="34"/>
      <c r="U29" s="33"/>
      <c r="V29" s="33"/>
      <c r="W29" s="34"/>
      <c r="X29" s="33">
        <v>108</v>
      </c>
      <c r="Y29" s="33">
        <f>X29*B5/C5</f>
        <v>108</v>
      </c>
      <c r="Z29" s="34">
        <f>(X29*B5/1000)</f>
        <v>1.08</v>
      </c>
      <c r="AA29" s="33"/>
      <c r="AB29" s="33"/>
      <c r="AC29" s="34"/>
      <c r="AD29" s="5" t="s">
        <v>96</v>
      </c>
      <c r="AE29" s="11" t="s">
        <v>18</v>
      </c>
      <c r="AF29" s="33"/>
      <c r="AG29" s="33"/>
      <c r="AH29" s="34"/>
      <c r="AI29" s="33"/>
      <c r="AJ29" s="33"/>
      <c r="AK29" s="34"/>
      <c r="AL29" s="33"/>
      <c r="AM29" s="33"/>
      <c r="AN29" s="34"/>
      <c r="AO29" s="33"/>
      <c r="AP29" s="33"/>
      <c r="AQ29" s="34"/>
      <c r="AR29" s="33"/>
      <c r="AS29" s="33"/>
      <c r="AT29" s="34"/>
      <c r="AU29" s="33"/>
      <c r="AV29" s="33"/>
      <c r="AW29" s="34"/>
      <c r="AX29" s="17">
        <f t="shared" si="0"/>
        <v>1.08</v>
      </c>
      <c r="AZ29" s="2">
        <f t="shared" si="1"/>
        <v>108</v>
      </c>
    </row>
    <row r="30" spans="1:52" x14ac:dyDescent="0.25">
      <c r="A30" s="5" t="s">
        <v>33</v>
      </c>
      <c r="B30" s="11" t="s">
        <v>18</v>
      </c>
      <c r="C30" s="33"/>
      <c r="D30" s="33"/>
      <c r="E30" s="34"/>
      <c r="F30" s="33"/>
      <c r="G30" s="33"/>
      <c r="H30" s="34"/>
      <c r="I30" s="33"/>
      <c r="J30" s="33"/>
      <c r="K30" s="34"/>
      <c r="L30" s="33"/>
      <c r="M30" s="33"/>
      <c r="N30" s="34"/>
      <c r="O30" s="33"/>
      <c r="P30" s="33"/>
      <c r="Q30" s="34"/>
      <c r="R30" s="33"/>
      <c r="S30" s="33"/>
      <c r="T30" s="34"/>
      <c r="U30" s="33"/>
      <c r="V30" s="33"/>
      <c r="W30" s="34"/>
      <c r="X30" s="33">
        <v>1.93</v>
      </c>
      <c r="Y30" s="33">
        <f>X30*B5/C5</f>
        <v>1.9300000000000002</v>
      </c>
      <c r="Z30" s="34">
        <f>(X30*B5/1000)</f>
        <v>1.9300000000000001E-2</v>
      </c>
      <c r="AA30" s="33">
        <v>1.65</v>
      </c>
      <c r="AB30" s="33">
        <f>AA30*B5/C5</f>
        <v>1.65</v>
      </c>
      <c r="AC30" s="34">
        <f>(AA30*B5/1000)</f>
        <v>1.6500000000000001E-2</v>
      </c>
      <c r="AD30" s="5" t="s">
        <v>33</v>
      </c>
      <c r="AE30" s="11" t="s">
        <v>18</v>
      </c>
      <c r="AF30" s="33"/>
      <c r="AG30" s="33"/>
      <c r="AH30" s="34"/>
      <c r="AI30" s="33"/>
      <c r="AJ30" s="33"/>
      <c r="AK30" s="34"/>
      <c r="AL30" s="33"/>
      <c r="AM30" s="33"/>
      <c r="AN30" s="34"/>
      <c r="AO30" s="33">
        <v>2.25</v>
      </c>
      <c r="AP30" s="33">
        <f>AO30*B5/C5</f>
        <v>2.25</v>
      </c>
      <c r="AQ30" s="34">
        <f>(AO30*B5/1000)</f>
        <v>2.2499999999999999E-2</v>
      </c>
      <c r="AR30" s="33"/>
      <c r="AS30" s="33"/>
      <c r="AT30" s="34"/>
      <c r="AU30" s="33"/>
      <c r="AV30" s="33"/>
      <c r="AW30" s="34"/>
      <c r="AX30" s="17">
        <f t="shared" si="0"/>
        <v>5.8299999999999998E-2</v>
      </c>
      <c r="AZ30" s="2">
        <f t="shared" si="1"/>
        <v>5.83</v>
      </c>
    </row>
    <row r="31" spans="1:52" x14ac:dyDescent="0.25">
      <c r="A31" s="5" t="s">
        <v>34</v>
      </c>
      <c r="B31" s="11" t="s">
        <v>18</v>
      </c>
      <c r="C31" s="33"/>
      <c r="D31" s="33"/>
      <c r="E31" s="34"/>
      <c r="F31" s="33"/>
      <c r="G31" s="33"/>
      <c r="H31" s="34"/>
      <c r="I31" s="33"/>
      <c r="J31" s="33"/>
      <c r="K31" s="34"/>
      <c r="L31" s="33"/>
      <c r="M31" s="33"/>
      <c r="N31" s="34"/>
      <c r="O31" s="33"/>
      <c r="P31" s="33"/>
      <c r="Q31" s="34"/>
      <c r="R31" s="33"/>
      <c r="S31" s="33"/>
      <c r="T31" s="34"/>
      <c r="U31" s="33">
        <v>5.2</v>
      </c>
      <c r="V31" s="33">
        <f>U31*B5/C5</f>
        <v>5.2</v>
      </c>
      <c r="W31" s="34">
        <f>(U31*B5/1000)</f>
        <v>5.1999999999999998E-2</v>
      </c>
      <c r="X31" s="33">
        <v>6.43</v>
      </c>
      <c r="Y31" s="33">
        <f>X31*B5/C5</f>
        <v>6.43</v>
      </c>
      <c r="Z31" s="34">
        <f>(X31*B5/1000)</f>
        <v>6.4299999999999996E-2</v>
      </c>
      <c r="AA31" s="33"/>
      <c r="AB31" s="33"/>
      <c r="AC31" s="34"/>
      <c r="AD31" s="5" t="s">
        <v>34</v>
      </c>
      <c r="AE31" s="11" t="s">
        <v>18</v>
      </c>
      <c r="AF31" s="33"/>
      <c r="AG31" s="33"/>
      <c r="AH31" s="34"/>
      <c r="AI31" s="33"/>
      <c r="AJ31" s="33"/>
      <c r="AK31" s="34"/>
      <c r="AL31" s="33"/>
      <c r="AM31" s="33"/>
      <c r="AN31" s="34"/>
      <c r="AO31" s="33">
        <v>7.5</v>
      </c>
      <c r="AP31" s="33">
        <f>AO31*B5/C5</f>
        <v>7.5</v>
      </c>
      <c r="AQ31" s="34">
        <f>(AO31*B5/1000)</f>
        <v>7.4999999999999997E-2</v>
      </c>
      <c r="AR31" s="33"/>
      <c r="AS31" s="33"/>
      <c r="AT31" s="34"/>
      <c r="AU31" s="33"/>
      <c r="AV31" s="33"/>
      <c r="AW31" s="34"/>
      <c r="AX31" s="17">
        <f t="shared" si="0"/>
        <v>0.19129999999999997</v>
      </c>
      <c r="AZ31" s="2">
        <f t="shared" si="1"/>
        <v>19.13</v>
      </c>
    </row>
    <row r="32" spans="1:52" x14ac:dyDescent="0.25">
      <c r="A32" s="5" t="s">
        <v>97</v>
      </c>
      <c r="B32" s="11" t="s">
        <v>18</v>
      </c>
      <c r="C32" s="33"/>
      <c r="D32" s="33"/>
      <c r="E32" s="34"/>
      <c r="F32" s="33"/>
      <c r="G32" s="33"/>
      <c r="H32" s="34"/>
      <c r="I32" s="33"/>
      <c r="J32" s="33"/>
      <c r="K32" s="34"/>
      <c r="L32" s="33"/>
      <c r="M32" s="33"/>
      <c r="N32" s="34"/>
      <c r="O32" s="33"/>
      <c r="P32" s="33"/>
      <c r="Q32" s="34"/>
      <c r="R32" s="33"/>
      <c r="S32" s="33"/>
      <c r="T32" s="34"/>
      <c r="U32" s="33"/>
      <c r="V32" s="33"/>
      <c r="W32" s="34"/>
      <c r="X32" s="33"/>
      <c r="Y32" s="33"/>
      <c r="Z32" s="34"/>
      <c r="AA32" s="33"/>
      <c r="AB32" s="33"/>
      <c r="AC32" s="34"/>
      <c r="AD32" s="5" t="s">
        <v>97</v>
      </c>
      <c r="AE32" s="11" t="s">
        <v>18</v>
      </c>
      <c r="AF32" s="33">
        <v>17</v>
      </c>
      <c r="AG32" s="33">
        <f>AF32*B5/C5</f>
        <v>17</v>
      </c>
      <c r="AH32" s="34">
        <f>(AF32*B5/1000)</f>
        <v>0.17</v>
      </c>
      <c r="AI32" s="33"/>
      <c r="AJ32" s="33"/>
      <c r="AK32" s="34"/>
      <c r="AL32" s="33"/>
      <c r="AM32" s="33"/>
      <c r="AN32" s="34"/>
      <c r="AO32" s="33"/>
      <c r="AP32" s="33"/>
      <c r="AQ32" s="34"/>
      <c r="AR32" s="33"/>
      <c r="AS32" s="33"/>
      <c r="AT32" s="34"/>
      <c r="AU32" s="33"/>
      <c r="AV32" s="33"/>
      <c r="AW32" s="34"/>
      <c r="AX32" s="17">
        <f t="shared" si="0"/>
        <v>0.17</v>
      </c>
      <c r="AZ32" s="2">
        <f t="shared" si="1"/>
        <v>17</v>
      </c>
    </row>
    <row r="33" spans="1:52" x14ac:dyDescent="0.25">
      <c r="A33" s="5" t="s">
        <v>272</v>
      </c>
      <c r="B33" s="11" t="s">
        <v>18</v>
      </c>
      <c r="C33" s="33"/>
      <c r="D33" s="33"/>
      <c r="E33" s="34"/>
      <c r="F33" s="33"/>
      <c r="G33" s="33"/>
      <c r="H33" s="34"/>
      <c r="I33" s="33"/>
      <c r="J33" s="33"/>
      <c r="K33" s="34"/>
      <c r="L33" s="33"/>
      <c r="M33" s="33"/>
      <c r="N33" s="34"/>
      <c r="O33" s="33"/>
      <c r="P33" s="33"/>
      <c r="Q33" s="34"/>
      <c r="R33" s="33"/>
      <c r="S33" s="33"/>
      <c r="T33" s="34"/>
      <c r="U33" s="33"/>
      <c r="V33" s="33"/>
      <c r="W33" s="34"/>
      <c r="X33" s="33"/>
      <c r="Y33" s="33"/>
      <c r="Z33" s="34"/>
      <c r="AA33" s="33"/>
      <c r="AB33" s="33"/>
      <c r="AC33" s="34"/>
      <c r="AD33" s="5" t="s">
        <v>272</v>
      </c>
      <c r="AE33" s="11" t="s">
        <v>18</v>
      </c>
      <c r="AF33" s="33"/>
      <c r="AG33" s="33"/>
      <c r="AH33" s="34"/>
      <c r="AI33" s="33"/>
      <c r="AJ33" s="33"/>
      <c r="AK33" s="34"/>
      <c r="AL33" s="33">
        <v>5</v>
      </c>
      <c r="AM33" s="33">
        <f>AL33*B5/C5</f>
        <v>5</v>
      </c>
      <c r="AN33" s="34">
        <f>(AL33*B5/1000)</f>
        <v>0.05</v>
      </c>
      <c r="AO33" s="33"/>
      <c r="AP33" s="33"/>
      <c r="AQ33" s="34"/>
      <c r="AR33" s="33"/>
      <c r="AS33" s="33"/>
      <c r="AT33" s="34"/>
      <c r="AU33" s="33"/>
      <c r="AV33" s="33"/>
      <c r="AW33" s="34"/>
      <c r="AX33" s="17">
        <f t="shared" si="0"/>
        <v>0.05</v>
      </c>
      <c r="AZ33" s="2">
        <f t="shared" si="1"/>
        <v>5</v>
      </c>
    </row>
    <row r="34" spans="1:52" x14ac:dyDescent="0.25">
      <c r="A34" s="5" t="s">
        <v>36</v>
      </c>
      <c r="B34" s="11" t="s">
        <v>18</v>
      </c>
      <c r="C34" s="33"/>
      <c r="D34" s="33"/>
      <c r="E34" s="34"/>
      <c r="F34" s="33"/>
      <c r="G34" s="33"/>
      <c r="H34" s="34"/>
      <c r="I34" s="33"/>
      <c r="J34" s="33"/>
      <c r="K34" s="34"/>
      <c r="L34" s="33"/>
      <c r="M34" s="33"/>
      <c r="N34" s="34"/>
      <c r="O34" s="33"/>
      <c r="P34" s="33"/>
      <c r="Q34" s="34"/>
      <c r="R34" s="33"/>
      <c r="S34" s="33"/>
      <c r="T34" s="34"/>
      <c r="U34" s="33"/>
      <c r="V34" s="33"/>
      <c r="W34" s="34"/>
      <c r="X34" s="33"/>
      <c r="Y34" s="33"/>
      <c r="Z34" s="34"/>
      <c r="AA34" s="33"/>
      <c r="AB34" s="33"/>
      <c r="AC34" s="34"/>
      <c r="AD34" s="5" t="s">
        <v>36</v>
      </c>
      <c r="AE34" s="11" t="s">
        <v>18</v>
      </c>
      <c r="AF34" s="33"/>
      <c r="AG34" s="33"/>
      <c r="AH34" s="34"/>
      <c r="AI34" s="33"/>
      <c r="AJ34" s="33"/>
      <c r="AK34" s="34"/>
      <c r="AL34" s="33"/>
      <c r="AM34" s="33"/>
      <c r="AN34" s="34"/>
      <c r="AO34" s="33"/>
      <c r="AP34" s="33"/>
      <c r="AQ34" s="34"/>
      <c r="AR34" s="33">
        <v>0.65</v>
      </c>
      <c r="AS34" s="33">
        <f>AR34*B5/C5</f>
        <v>0.65</v>
      </c>
      <c r="AT34" s="34">
        <f>(AR34*B5/1000)</f>
        <v>6.4999999999999997E-3</v>
      </c>
      <c r="AU34" s="33"/>
      <c r="AV34" s="33"/>
      <c r="AW34" s="34"/>
      <c r="AX34" s="17">
        <f t="shared" si="0"/>
        <v>6.4999999999999997E-3</v>
      </c>
      <c r="AZ34" s="2">
        <f t="shared" si="1"/>
        <v>0.65</v>
      </c>
    </row>
    <row r="35" spans="1:52" x14ac:dyDescent="0.25">
      <c r="A35" s="5" t="s">
        <v>77</v>
      </c>
      <c r="B35" s="11" t="s">
        <v>18</v>
      </c>
      <c r="C35" s="33"/>
      <c r="D35" s="33"/>
      <c r="E35" s="34"/>
      <c r="F35" s="33"/>
      <c r="G35" s="33"/>
      <c r="H35" s="34"/>
      <c r="I35" s="33"/>
      <c r="J35" s="33"/>
      <c r="K35" s="34"/>
      <c r="L35" s="33"/>
      <c r="M35" s="33"/>
      <c r="N35" s="34"/>
      <c r="O35" s="33"/>
      <c r="P35" s="33"/>
      <c r="Q35" s="34"/>
      <c r="R35" s="33"/>
      <c r="S35" s="33"/>
      <c r="T35" s="34"/>
      <c r="U35" s="33"/>
      <c r="V35" s="33"/>
      <c r="W35" s="34"/>
      <c r="X35" s="33"/>
      <c r="Y35" s="33"/>
      <c r="Z35" s="34"/>
      <c r="AA35" s="33"/>
      <c r="AB35" s="33"/>
      <c r="AC35" s="34"/>
      <c r="AD35" s="5" t="s">
        <v>77</v>
      </c>
      <c r="AE35" s="11" t="s">
        <v>18</v>
      </c>
      <c r="AF35" s="33"/>
      <c r="AG35" s="33"/>
      <c r="AH35" s="34"/>
      <c r="AI35" s="33"/>
      <c r="AJ35" s="33"/>
      <c r="AK35" s="34"/>
      <c r="AL35" s="33"/>
      <c r="AM35" s="33"/>
      <c r="AN35" s="34"/>
      <c r="AO35" s="33"/>
      <c r="AP35" s="33"/>
      <c r="AQ35" s="34"/>
      <c r="AR35" s="33"/>
      <c r="AS35" s="33"/>
      <c r="AT35" s="34"/>
      <c r="AU35" s="33">
        <v>5</v>
      </c>
      <c r="AV35" s="33">
        <f>AU35*B5/C5</f>
        <v>5</v>
      </c>
      <c r="AW35" s="34">
        <f>(AU35*B5/1000)</f>
        <v>0.05</v>
      </c>
      <c r="AX35" s="17">
        <f t="shared" si="0"/>
        <v>0.05</v>
      </c>
      <c r="AZ35" s="2">
        <f t="shared" si="1"/>
        <v>5</v>
      </c>
    </row>
  </sheetData>
  <mergeCells count="42">
    <mergeCell ref="AE3:AH3"/>
    <mergeCell ref="AI3:AK3"/>
    <mergeCell ref="AL3:AN3"/>
    <mergeCell ref="AP3:AR3"/>
    <mergeCell ref="AS3:AT3"/>
    <mergeCell ref="AE2:AH2"/>
    <mergeCell ref="AI2:AK2"/>
    <mergeCell ref="AL2:AN2"/>
    <mergeCell ref="AP2:AR2"/>
    <mergeCell ref="AS2:AT2"/>
    <mergeCell ref="AI8:AK8"/>
    <mergeCell ref="R8:T8"/>
    <mergeCell ref="U8:W8"/>
    <mergeCell ref="X8:Z8"/>
    <mergeCell ref="AA8:AC8"/>
    <mergeCell ref="AF8:AH8"/>
    <mergeCell ref="AL7:AN7"/>
    <mergeCell ref="AO7:AQ7"/>
    <mergeCell ref="AR7:AT7"/>
    <mergeCell ref="AU7:AW7"/>
    <mergeCell ref="AX7:AX8"/>
    <mergeCell ref="AL8:AN8"/>
    <mergeCell ref="AO8:AQ8"/>
    <mergeCell ref="AR8:AT8"/>
    <mergeCell ref="AU8:AW8"/>
    <mergeCell ref="C8:E8"/>
    <mergeCell ref="F8:H8"/>
    <mergeCell ref="I8:K8"/>
    <mergeCell ref="L8:N8"/>
    <mergeCell ref="O8:Q8"/>
    <mergeCell ref="AI7:AK7"/>
    <mergeCell ref="A4:A5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F7:AH7"/>
  </mergeCells>
  <pageMargins left="0" right="0" top="0" bottom="0" header="0.31496062992125984" footer="0.31496062992125984"/>
  <pageSetup paperSize="9" scale="9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:AZ39"/>
  <sheetViews>
    <sheetView zoomScaleNormal="100" workbookViewId="0">
      <pane xSplit="5" ySplit="8" topLeftCell="F24" activePane="bottomRight" state="frozen"/>
      <selection pane="topRight" activeCell="F1" sqref="F1"/>
      <selection pane="bottomLeft" activeCell="A9" sqref="A9"/>
      <selection pane="bottomRight" activeCell="AA29" sqref="AA29"/>
    </sheetView>
  </sheetViews>
  <sheetFormatPr defaultRowHeight="15" x14ac:dyDescent="0.25"/>
  <cols>
    <col min="1" max="1" width="15.7109375" customWidth="1"/>
    <col min="2" max="2" width="4.7109375" customWidth="1"/>
    <col min="3" max="3" width="5.140625" customWidth="1"/>
    <col min="4" max="4" width="4.7109375" customWidth="1"/>
    <col min="5" max="5" width="4.7109375" style="2" customWidth="1"/>
    <col min="6" max="7" width="4.7109375" customWidth="1"/>
    <col min="8" max="8" width="4.7109375" style="2" customWidth="1"/>
    <col min="9" max="10" width="4.7109375" customWidth="1"/>
    <col min="11" max="11" width="4.7109375" style="2" customWidth="1"/>
    <col min="12" max="13" width="4.7109375" customWidth="1"/>
    <col min="14" max="14" width="4.7109375" style="2" customWidth="1"/>
    <col min="15" max="16" width="4.7109375" customWidth="1"/>
    <col min="17" max="17" width="4.7109375" style="2" customWidth="1"/>
    <col min="18" max="19" width="4.7109375" customWidth="1"/>
    <col min="20" max="20" width="4.7109375" style="2" customWidth="1"/>
    <col min="21" max="22" width="4.7109375" customWidth="1"/>
    <col min="23" max="23" width="4.7109375" style="2" customWidth="1"/>
    <col min="24" max="25" width="4.7109375" customWidth="1"/>
    <col min="26" max="26" width="4.7109375" style="2" customWidth="1"/>
    <col min="27" max="28" width="4.7109375" customWidth="1"/>
    <col min="29" max="29" width="4.7109375" style="2" customWidth="1"/>
    <col min="30" max="30" width="18.7109375" style="2" customWidth="1"/>
    <col min="31" max="31" width="4.7109375" style="2" customWidth="1"/>
    <col min="32" max="33" width="4.7109375" customWidth="1"/>
    <col min="34" max="34" width="4.7109375" style="2" customWidth="1"/>
    <col min="35" max="36" width="4.7109375" customWidth="1"/>
    <col min="37" max="37" width="4.7109375" style="2" customWidth="1"/>
    <col min="38" max="38" width="4.7109375" style="30" customWidth="1"/>
    <col min="39" max="40" width="4.7109375" style="2" customWidth="1"/>
    <col min="41" max="42" width="4.7109375" customWidth="1"/>
    <col min="43" max="43" width="4.7109375" style="2" customWidth="1"/>
    <col min="44" max="45" width="4.7109375" customWidth="1"/>
    <col min="46" max="46" width="4.7109375" style="2" customWidth="1"/>
    <col min="47" max="48" width="4.7109375" customWidth="1"/>
    <col min="49" max="49" width="4.7109375" style="2" customWidth="1"/>
    <col min="50" max="50" width="9.140625" style="2"/>
    <col min="52" max="52" width="9.140625" style="2"/>
  </cols>
  <sheetData>
    <row r="1" spans="1:52" ht="18.75" x14ac:dyDescent="0.3">
      <c r="A1" t="s">
        <v>155</v>
      </c>
      <c r="J1" s="1" t="s">
        <v>0</v>
      </c>
      <c r="K1" s="1"/>
      <c r="L1" s="1"/>
      <c r="M1" s="1"/>
    </row>
    <row r="2" spans="1:52" ht="18.75" x14ac:dyDescent="0.3">
      <c r="F2" t="s">
        <v>1</v>
      </c>
      <c r="J2" s="1"/>
      <c r="K2" s="1"/>
      <c r="L2" s="3"/>
      <c r="M2" s="3"/>
      <c r="N2" s="14"/>
      <c r="O2" t="s">
        <v>2</v>
      </c>
      <c r="AE2" s="67" t="s">
        <v>56</v>
      </c>
      <c r="AF2" s="67"/>
      <c r="AG2" s="67"/>
      <c r="AH2" s="67"/>
      <c r="AI2" s="69"/>
      <c r="AJ2" s="69"/>
      <c r="AK2" s="69"/>
      <c r="AL2" s="53"/>
      <c r="AM2" s="46"/>
      <c r="AN2" s="46"/>
      <c r="AO2" s="67" t="s">
        <v>57</v>
      </c>
      <c r="AP2" s="67"/>
      <c r="AQ2" s="67"/>
      <c r="AS2" s="67" t="s">
        <v>58</v>
      </c>
      <c r="AT2" s="67"/>
      <c r="AU2" s="67"/>
      <c r="AV2" s="67"/>
      <c r="AW2" s="67"/>
      <c r="AX2" s="25" t="s">
        <v>245</v>
      </c>
      <c r="AY2" s="25"/>
    </row>
    <row r="3" spans="1:52" ht="18.75" x14ac:dyDescent="0.3">
      <c r="E3" s="2" t="s">
        <v>235</v>
      </c>
      <c r="J3" s="1"/>
      <c r="K3" s="1"/>
      <c r="L3" s="4"/>
      <c r="M3" s="4"/>
      <c r="N3" s="15"/>
      <c r="Q3" s="2" t="s">
        <v>236</v>
      </c>
      <c r="AE3" s="67" t="s">
        <v>59</v>
      </c>
      <c r="AF3" s="67"/>
      <c r="AG3" s="67"/>
      <c r="AH3" s="67"/>
      <c r="AI3" s="68"/>
      <c r="AJ3" s="68"/>
      <c r="AK3" s="68"/>
      <c r="AL3" s="53"/>
      <c r="AM3" s="46"/>
      <c r="AN3" s="46"/>
      <c r="AO3" s="67" t="s">
        <v>222</v>
      </c>
      <c r="AP3" s="67"/>
      <c r="AQ3" s="67"/>
      <c r="AS3" s="67" t="s">
        <v>60</v>
      </c>
      <c r="AT3" s="67"/>
      <c r="AU3" s="67"/>
      <c r="AV3" s="68"/>
      <c r="AW3" s="68"/>
      <c r="AX3" s="25" t="s">
        <v>61</v>
      </c>
      <c r="AY3" s="25"/>
    </row>
    <row r="4" spans="1:52" x14ac:dyDescent="0.25">
      <c r="A4" s="66" t="s">
        <v>3</v>
      </c>
      <c r="B4" s="5" t="s">
        <v>4</v>
      </c>
      <c r="C4" s="5" t="s">
        <v>5</v>
      </c>
    </row>
    <row r="5" spans="1:52" x14ac:dyDescent="0.25">
      <c r="A5" s="66"/>
      <c r="B5" s="5">
        <v>10</v>
      </c>
      <c r="C5" s="5">
        <v>10</v>
      </c>
    </row>
    <row r="6" spans="1:52" x14ac:dyDescent="0.25">
      <c r="A6" s="6"/>
      <c r="B6" s="7"/>
      <c r="C6" s="7"/>
    </row>
    <row r="7" spans="1:52" ht="55.5" customHeight="1" x14ac:dyDescent="0.25">
      <c r="A7" s="8" t="s">
        <v>6</v>
      </c>
      <c r="B7" s="9" t="s">
        <v>7</v>
      </c>
      <c r="C7" s="72" t="s">
        <v>213</v>
      </c>
      <c r="D7" s="72"/>
      <c r="E7" s="72"/>
      <c r="F7" s="72" t="s">
        <v>63</v>
      </c>
      <c r="G7" s="72"/>
      <c r="H7" s="72"/>
      <c r="I7" s="72" t="s">
        <v>206</v>
      </c>
      <c r="J7" s="72"/>
      <c r="K7" s="72"/>
      <c r="L7" s="72" t="s">
        <v>48</v>
      </c>
      <c r="M7" s="72"/>
      <c r="N7" s="72"/>
      <c r="O7" s="72" t="s">
        <v>215</v>
      </c>
      <c r="P7" s="72"/>
      <c r="Q7" s="72"/>
      <c r="R7" s="72" t="s">
        <v>90</v>
      </c>
      <c r="S7" s="72"/>
      <c r="T7" s="72"/>
      <c r="U7" s="72" t="s">
        <v>244</v>
      </c>
      <c r="V7" s="72"/>
      <c r="W7" s="72"/>
      <c r="X7" s="72" t="s">
        <v>111</v>
      </c>
      <c r="Y7" s="72"/>
      <c r="Z7" s="72"/>
      <c r="AA7" s="72" t="s">
        <v>125</v>
      </c>
      <c r="AB7" s="72"/>
      <c r="AC7" s="72"/>
      <c r="AD7" s="8" t="s">
        <v>6</v>
      </c>
      <c r="AE7" s="9" t="s">
        <v>7</v>
      </c>
      <c r="AF7" s="72" t="s">
        <v>13</v>
      </c>
      <c r="AG7" s="72"/>
      <c r="AH7" s="72"/>
      <c r="AI7" s="72" t="s">
        <v>289</v>
      </c>
      <c r="AJ7" s="72"/>
      <c r="AK7" s="72"/>
      <c r="AL7" s="72" t="s">
        <v>103</v>
      </c>
      <c r="AM7" s="72"/>
      <c r="AN7" s="72"/>
      <c r="AO7" s="76" t="s">
        <v>201</v>
      </c>
      <c r="AP7" s="89"/>
      <c r="AQ7" s="90"/>
      <c r="AR7" s="72" t="s">
        <v>14</v>
      </c>
      <c r="AS7" s="72"/>
      <c r="AT7" s="72"/>
      <c r="AU7" s="72" t="s">
        <v>154</v>
      </c>
      <c r="AV7" s="72"/>
      <c r="AW7" s="72"/>
      <c r="AX7" s="70" t="s">
        <v>16</v>
      </c>
    </row>
    <row r="8" spans="1:52" s="2" customFormat="1" x14ac:dyDescent="0.25">
      <c r="A8" s="10" t="s">
        <v>17</v>
      </c>
      <c r="B8" s="10"/>
      <c r="C8" s="71">
        <v>200</v>
      </c>
      <c r="D8" s="71"/>
      <c r="E8" s="71"/>
      <c r="F8" s="71">
        <v>200</v>
      </c>
      <c r="G8" s="71"/>
      <c r="H8" s="71"/>
      <c r="I8" s="71">
        <v>35</v>
      </c>
      <c r="J8" s="71"/>
      <c r="K8" s="71"/>
      <c r="L8" s="71">
        <v>100</v>
      </c>
      <c r="M8" s="71"/>
      <c r="N8" s="71"/>
      <c r="O8" s="71">
        <v>60</v>
      </c>
      <c r="P8" s="71"/>
      <c r="Q8" s="71"/>
      <c r="R8" s="71">
        <v>200</v>
      </c>
      <c r="S8" s="71"/>
      <c r="T8" s="71"/>
      <c r="U8" s="71">
        <v>130</v>
      </c>
      <c r="V8" s="71"/>
      <c r="W8" s="71"/>
      <c r="X8" s="71">
        <v>70</v>
      </c>
      <c r="Y8" s="71"/>
      <c r="Z8" s="71"/>
      <c r="AA8" s="71">
        <v>30</v>
      </c>
      <c r="AB8" s="71"/>
      <c r="AC8" s="71"/>
      <c r="AD8" s="10" t="s">
        <v>17</v>
      </c>
      <c r="AE8" s="10"/>
      <c r="AF8" s="71">
        <v>180</v>
      </c>
      <c r="AG8" s="71"/>
      <c r="AH8" s="71"/>
      <c r="AI8" s="71">
        <v>38</v>
      </c>
      <c r="AJ8" s="71"/>
      <c r="AK8" s="71"/>
      <c r="AL8" s="54"/>
      <c r="AM8" s="51">
        <v>150</v>
      </c>
      <c r="AN8" s="51"/>
      <c r="AO8" s="71">
        <v>25</v>
      </c>
      <c r="AP8" s="71"/>
      <c r="AQ8" s="71"/>
      <c r="AR8" s="71"/>
      <c r="AS8" s="71"/>
      <c r="AT8" s="71"/>
      <c r="AU8" s="71">
        <v>60</v>
      </c>
      <c r="AV8" s="71"/>
      <c r="AW8" s="71"/>
      <c r="AX8" s="70"/>
    </row>
    <row r="9" spans="1:52" x14ac:dyDescent="0.25">
      <c r="A9" s="5" t="s">
        <v>254</v>
      </c>
      <c r="B9" s="11" t="s">
        <v>39</v>
      </c>
      <c r="C9" s="33"/>
      <c r="D9" s="33"/>
      <c r="E9" s="34"/>
      <c r="F9" s="33"/>
      <c r="G9" s="33"/>
      <c r="H9" s="34"/>
      <c r="I9" s="33"/>
      <c r="J9" s="33"/>
      <c r="K9" s="34"/>
      <c r="L9" s="33">
        <v>100</v>
      </c>
      <c r="M9" s="33">
        <f>L9*B5/C5</f>
        <v>100</v>
      </c>
      <c r="N9" s="34">
        <f>(L9*B5/1000)/0.5</f>
        <v>2</v>
      </c>
      <c r="O9" s="33"/>
      <c r="P9" s="33"/>
      <c r="Q9" s="34"/>
      <c r="R9" s="33"/>
      <c r="S9" s="33"/>
      <c r="T9" s="34"/>
      <c r="U9" s="33"/>
      <c r="V9" s="33"/>
      <c r="W9" s="34"/>
      <c r="X9" s="33"/>
      <c r="Y9" s="33"/>
      <c r="Z9" s="34"/>
      <c r="AA9" s="33"/>
      <c r="AB9" s="33"/>
      <c r="AC9" s="34"/>
      <c r="AD9" s="5" t="s">
        <v>254</v>
      </c>
      <c r="AE9" s="11" t="s">
        <v>39</v>
      </c>
      <c r="AF9" s="33"/>
      <c r="AG9" s="33"/>
      <c r="AH9" s="34"/>
      <c r="AI9" s="33"/>
      <c r="AJ9" s="33"/>
      <c r="AK9" s="34"/>
      <c r="AL9" s="52"/>
      <c r="AM9" s="34"/>
      <c r="AN9" s="34"/>
      <c r="AO9" s="38"/>
      <c r="AP9" s="38"/>
      <c r="AQ9" s="34"/>
      <c r="AR9" s="33"/>
      <c r="AS9" s="33"/>
      <c r="AT9" s="34"/>
      <c r="AU9" s="33"/>
      <c r="AV9" s="33"/>
      <c r="AW9" s="34"/>
      <c r="AX9" s="17">
        <f>E9+H9+K9+N9+Q9+T9+W9+Z9+AC9+AH9+AK9+AQ9+AT9+AW9+AN9</f>
        <v>2</v>
      </c>
      <c r="AY9" t="s">
        <v>300</v>
      </c>
      <c r="AZ9" s="2">
        <f>C9+F9+I9+L9+O9+R9+U9+X9+AA9+AF9+AI9+AO9+AR9+AU9+AL9</f>
        <v>100</v>
      </c>
    </row>
    <row r="10" spans="1:52" x14ac:dyDescent="0.25">
      <c r="A10" s="5" t="s">
        <v>27</v>
      </c>
      <c r="B10" s="11" t="s">
        <v>18</v>
      </c>
      <c r="C10" s="33"/>
      <c r="D10" s="33"/>
      <c r="E10" s="34"/>
      <c r="F10" s="33"/>
      <c r="G10" s="33"/>
      <c r="H10" s="34"/>
      <c r="I10" s="33"/>
      <c r="J10" s="33"/>
      <c r="K10" s="34"/>
      <c r="L10" s="33">
        <v>20</v>
      </c>
      <c r="M10" s="33">
        <f>L10*B5/C5</f>
        <v>20</v>
      </c>
      <c r="N10" s="34">
        <f>(L10*B5/1000)</f>
        <v>0.2</v>
      </c>
      <c r="O10" s="33"/>
      <c r="P10" s="33"/>
      <c r="Q10" s="34"/>
      <c r="R10" s="33"/>
      <c r="S10" s="33"/>
      <c r="T10" s="34"/>
      <c r="U10" s="33"/>
      <c r="V10" s="33"/>
      <c r="W10" s="34"/>
      <c r="X10" s="33"/>
      <c r="Y10" s="33"/>
      <c r="Z10" s="34"/>
      <c r="AA10" s="33"/>
      <c r="AB10" s="33"/>
      <c r="AC10" s="34"/>
      <c r="AD10" s="5" t="s">
        <v>27</v>
      </c>
      <c r="AE10" s="11" t="s">
        <v>18</v>
      </c>
      <c r="AF10" s="33"/>
      <c r="AG10" s="33"/>
      <c r="AH10" s="34"/>
      <c r="AI10" s="33"/>
      <c r="AJ10" s="33"/>
      <c r="AK10" s="34"/>
      <c r="AL10" s="52"/>
      <c r="AM10" s="34"/>
      <c r="AN10" s="34"/>
      <c r="AO10" s="38"/>
      <c r="AP10" s="38"/>
      <c r="AQ10" s="34"/>
      <c r="AR10" s="33"/>
      <c r="AS10" s="33"/>
      <c r="AT10" s="34"/>
      <c r="AU10" s="33"/>
      <c r="AV10" s="33"/>
      <c r="AW10" s="34"/>
      <c r="AX10" s="17">
        <f t="shared" ref="AX10:AX38" si="0">E10+H10+K10+N10+Q10+T10+W10+Z10+AC10+AH10+AK10+AQ10+AT10+AW10+AN10</f>
        <v>0.2</v>
      </c>
      <c r="AZ10" s="2">
        <f t="shared" ref="AZ10:AZ38" si="1">C10+F10+I10+L10+O10+R10+U10+X10+AA10+AF10+AI10+AO10+AR10+AU10+AL10</f>
        <v>20</v>
      </c>
    </row>
    <row r="11" spans="1:52" x14ac:dyDescent="0.25">
      <c r="A11" s="5" t="s">
        <v>19</v>
      </c>
      <c r="B11" s="11" t="s">
        <v>38</v>
      </c>
      <c r="C11" s="33">
        <v>150</v>
      </c>
      <c r="D11" s="33">
        <f>C11*B5/C5</f>
        <v>150</v>
      </c>
      <c r="E11" s="34">
        <f>(C11*B5/1000)</f>
        <v>1.5</v>
      </c>
      <c r="F11" s="33">
        <v>106</v>
      </c>
      <c r="G11" s="33">
        <f>F11*B5/C5</f>
        <v>106</v>
      </c>
      <c r="H11" s="34">
        <f>(F11*B5/1000)</f>
        <v>1.06</v>
      </c>
      <c r="I11" s="33"/>
      <c r="J11" s="33"/>
      <c r="K11" s="34"/>
      <c r="L11" s="33"/>
      <c r="M11" s="33"/>
      <c r="N11" s="34"/>
      <c r="O11" s="33"/>
      <c r="P11" s="33"/>
      <c r="Q11" s="34"/>
      <c r="R11" s="33"/>
      <c r="S11" s="33"/>
      <c r="T11" s="34"/>
      <c r="U11" s="33"/>
      <c r="V11" s="33"/>
      <c r="W11" s="34"/>
      <c r="X11" s="33">
        <v>18.3</v>
      </c>
      <c r="Y11" s="33">
        <f>X11*B5/C5</f>
        <v>18.3</v>
      </c>
      <c r="Z11" s="34">
        <f>(X11*B5/1000)</f>
        <v>0.183</v>
      </c>
      <c r="AA11" s="33"/>
      <c r="AB11" s="33"/>
      <c r="AC11" s="34"/>
      <c r="AD11" s="5" t="s">
        <v>19</v>
      </c>
      <c r="AE11" s="11" t="s">
        <v>38</v>
      </c>
      <c r="AF11" s="33"/>
      <c r="AG11" s="33"/>
      <c r="AH11" s="34"/>
      <c r="AI11" s="33"/>
      <c r="AJ11" s="33"/>
      <c r="AK11" s="34"/>
      <c r="AL11" s="52"/>
      <c r="AM11" s="34"/>
      <c r="AN11" s="34"/>
      <c r="AO11" s="38"/>
      <c r="AP11" s="38"/>
      <c r="AQ11" s="34"/>
      <c r="AR11" s="33"/>
      <c r="AS11" s="33"/>
      <c r="AT11" s="34"/>
      <c r="AU11" s="33"/>
      <c r="AV11" s="33"/>
      <c r="AW11" s="34"/>
      <c r="AX11" s="17">
        <f t="shared" si="0"/>
        <v>2.7429999999999999</v>
      </c>
      <c r="AZ11" s="2">
        <f t="shared" si="1"/>
        <v>274.3</v>
      </c>
    </row>
    <row r="12" spans="1:52" x14ac:dyDescent="0.25">
      <c r="A12" s="5" t="s">
        <v>255</v>
      </c>
      <c r="B12" s="11" t="s">
        <v>18</v>
      </c>
      <c r="C12" s="33">
        <v>15</v>
      </c>
      <c r="D12" s="33">
        <f>C12*B5/C5</f>
        <v>15</v>
      </c>
      <c r="E12" s="34">
        <f>(C12*B5/1000)</f>
        <v>0.15</v>
      </c>
      <c r="F12" s="33"/>
      <c r="G12" s="33"/>
      <c r="H12" s="34"/>
      <c r="I12" s="33"/>
      <c r="J12" s="33"/>
      <c r="K12" s="34"/>
      <c r="L12" s="33"/>
      <c r="M12" s="33"/>
      <c r="N12" s="34"/>
      <c r="O12" s="33"/>
      <c r="P12" s="33"/>
      <c r="Q12" s="34"/>
      <c r="R12" s="33"/>
      <c r="S12" s="33"/>
      <c r="T12" s="34"/>
      <c r="U12" s="33"/>
      <c r="V12" s="33"/>
      <c r="W12" s="34"/>
      <c r="X12" s="33"/>
      <c r="Y12" s="33"/>
      <c r="Z12" s="34"/>
      <c r="AA12" s="33"/>
      <c r="AB12" s="33"/>
      <c r="AC12" s="34"/>
      <c r="AD12" s="5" t="s">
        <v>255</v>
      </c>
      <c r="AE12" s="11" t="s">
        <v>18</v>
      </c>
      <c r="AF12" s="33"/>
      <c r="AG12" s="33"/>
      <c r="AH12" s="34"/>
      <c r="AI12" s="33"/>
      <c r="AJ12" s="33"/>
      <c r="AK12" s="34"/>
      <c r="AL12" s="52"/>
      <c r="AM12" s="34"/>
      <c r="AN12" s="34"/>
      <c r="AO12" s="38"/>
      <c r="AP12" s="38"/>
      <c r="AQ12" s="34"/>
      <c r="AR12" s="33"/>
      <c r="AS12" s="33"/>
      <c r="AT12" s="34"/>
      <c r="AU12" s="33"/>
      <c r="AV12" s="33"/>
      <c r="AW12" s="34"/>
      <c r="AX12" s="17">
        <f t="shared" si="0"/>
        <v>0.15</v>
      </c>
      <c r="AZ12" s="2">
        <f t="shared" si="1"/>
        <v>15</v>
      </c>
    </row>
    <row r="13" spans="1:52" x14ac:dyDescent="0.25">
      <c r="A13" s="5" t="s">
        <v>256</v>
      </c>
      <c r="B13" s="11" t="s">
        <v>18</v>
      </c>
      <c r="C13" s="33">
        <v>11</v>
      </c>
      <c r="D13" s="33">
        <f>C13*B5/C5</f>
        <v>11</v>
      </c>
      <c r="E13" s="34">
        <f>(C13*B5/1000)</f>
        <v>0.11</v>
      </c>
      <c r="F13" s="33"/>
      <c r="G13" s="33"/>
      <c r="H13" s="34"/>
      <c r="I13" s="33"/>
      <c r="J13" s="33"/>
      <c r="K13" s="34"/>
      <c r="L13" s="33"/>
      <c r="M13" s="33"/>
      <c r="N13" s="34"/>
      <c r="O13" s="33"/>
      <c r="P13" s="33"/>
      <c r="Q13" s="34"/>
      <c r="R13" s="33"/>
      <c r="S13" s="33"/>
      <c r="T13" s="34"/>
      <c r="U13" s="33"/>
      <c r="V13" s="33"/>
      <c r="W13" s="34"/>
      <c r="X13" s="33"/>
      <c r="Y13" s="33"/>
      <c r="Z13" s="34"/>
      <c r="AA13" s="33"/>
      <c r="AB13" s="33"/>
      <c r="AC13" s="34"/>
      <c r="AD13" s="5" t="s">
        <v>256</v>
      </c>
      <c r="AE13" s="11" t="s">
        <v>18</v>
      </c>
      <c r="AF13" s="33"/>
      <c r="AG13" s="33"/>
      <c r="AH13" s="34"/>
      <c r="AI13" s="33"/>
      <c r="AJ13" s="33"/>
      <c r="AK13" s="34"/>
      <c r="AL13" s="52"/>
      <c r="AM13" s="34"/>
      <c r="AN13" s="34"/>
      <c r="AO13" s="38"/>
      <c r="AP13" s="38"/>
      <c r="AQ13" s="34"/>
      <c r="AR13" s="33"/>
      <c r="AS13" s="33"/>
      <c r="AT13" s="34"/>
      <c r="AU13" s="33"/>
      <c r="AV13" s="33"/>
      <c r="AW13" s="34"/>
      <c r="AX13" s="17">
        <f t="shared" si="0"/>
        <v>0.11</v>
      </c>
      <c r="AZ13" s="2">
        <f t="shared" si="1"/>
        <v>11</v>
      </c>
    </row>
    <row r="14" spans="1:52" x14ac:dyDescent="0.25">
      <c r="A14" s="5" t="s">
        <v>105</v>
      </c>
      <c r="B14" s="11" t="s">
        <v>18</v>
      </c>
      <c r="C14" s="33">
        <v>3</v>
      </c>
      <c r="D14" s="33">
        <f>C14*B5/C5</f>
        <v>3</v>
      </c>
      <c r="E14" s="34">
        <f>(C14*B5/1000)</f>
        <v>0.03</v>
      </c>
      <c r="F14" s="33"/>
      <c r="G14" s="33"/>
      <c r="H14" s="34"/>
      <c r="I14" s="33">
        <v>5</v>
      </c>
      <c r="J14" s="33">
        <f>I14*B5/C5</f>
        <v>5</v>
      </c>
      <c r="K14" s="34">
        <f>(I14*B5/1000)</f>
        <v>0.05</v>
      </c>
      <c r="L14" s="33"/>
      <c r="M14" s="33"/>
      <c r="N14" s="34"/>
      <c r="O14" s="33"/>
      <c r="P14" s="33"/>
      <c r="Q14" s="34"/>
      <c r="R14" s="33">
        <v>1.6</v>
      </c>
      <c r="S14" s="33">
        <f>R14*B5/C5</f>
        <v>1.6</v>
      </c>
      <c r="T14" s="34">
        <f>(R14*B5/1000)</f>
        <v>1.6E-2</v>
      </c>
      <c r="U14" s="33">
        <v>3.17</v>
      </c>
      <c r="V14" s="33">
        <f>U14*B5/C5</f>
        <v>3.17</v>
      </c>
      <c r="W14" s="34">
        <f>(U14*B5/1000)</f>
        <v>3.1699999999999999E-2</v>
      </c>
      <c r="X14" s="33"/>
      <c r="Y14" s="33"/>
      <c r="Z14" s="34"/>
      <c r="AA14" s="33">
        <v>0.6</v>
      </c>
      <c r="AB14" s="33">
        <f>AA14*B5/C5</f>
        <v>0.6</v>
      </c>
      <c r="AC14" s="34">
        <f>(AA14*B5/1000)</f>
        <v>6.0000000000000001E-3</v>
      </c>
      <c r="AD14" s="5" t="s">
        <v>105</v>
      </c>
      <c r="AE14" s="11" t="s">
        <v>18</v>
      </c>
      <c r="AF14" s="33"/>
      <c r="AG14" s="33"/>
      <c r="AH14" s="34"/>
      <c r="AI14" s="33"/>
      <c r="AJ14" s="33"/>
      <c r="AK14" s="34"/>
      <c r="AL14" s="52"/>
      <c r="AM14" s="34"/>
      <c r="AN14" s="34"/>
      <c r="AO14" s="38"/>
      <c r="AP14" s="38"/>
      <c r="AQ14" s="34"/>
      <c r="AR14" s="33"/>
      <c r="AS14" s="33"/>
      <c r="AT14" s="34"/>
      <c r="AU14" s="33"/>
      <c r="AV14" s="33"/>
      <c r="AW14" s="34"/>
      <c r="AX14" s="17">
        <f t="shared" si="0"/>
        <v>0.13370000000000001</v>
      </c>
      <c r="AZ14" s="2">
        <f t="shared" si="1"/>
        <v>13.37</v>
      </c>
    </row>
    <row r="15" spans="1:52" x14ac:dyDescent="0.25">
      <c r="A15" s="5" t="s">
        <v>23</v>
      </c>
      <c r="B15" s="11" t="s">
        <v>18</v>
      </c>
      <c r="C15" s="33">
        <v>4</v>
      </c>
      <c r="D15" s="33">
        <f>C15*B5/C5</f>
        <v>4</v>
      </c>
      <c r="E15" s="34">
        <f>(C15*B5/1000)</f>
        <v>0.04</v>
      </c>
      <c r="F15" s="33">
        <v>10</v>
      </c>
      <c r="G15" s="33">
        <f>F15*B5/C5</f>
        <v>10</v>
      </c>
      <c r="H15" s="34">
        <f>(F15*B5/1000)</f>
        <v>0.1</v>
      </c>
      <c r="I15" s="33"/>
      <c r="J15" s="33"/>
      <c r="K15" s="34"/>
      <c r="L15" s="33"/>
      <c r="M15" s="33"/>
      <c r="N15" s="34"/>
      <c r="O15" s="33"/>
      <c r="P15" s="33"/>
      <c r="Q15" s="34"/>
      <c r="R15" s="33"/>
      <c r="S15" s="33"/>
      <c r="T15" s="34"/>
      <c r="U15" s="33"/>
      <c r="V15" s="33"/>
      <c r="W15" s="34"/>
      <c r="X15" s="33"/>
      <c r="Y15" s="33"/>
      <c r="Z15" s="34"/>
      <c r="AA15" s="33"/>
      <c r="AB15" s="33"/>
      <c r="AC15" s="34"/>
      <c r="AD15" s="5" t="s">
        <v>23</v>
      </c>
      <c r="AE15" s="11" t="s">
        <v>18</v>
      </c>
      <c r="AF15" s="33">
        <v>10.8</v>
      </c>
      <c r="AG15" s="33">
        <f>AF15*B5/C5</f>
        <v>10.8</v>
      </c>
      <c r="AH15" s="34">
        <f>(AF15*B5/1000)</f>
        <v>0.108</v>
      </c>
      <c r="AI15" s="33"/>
      <c r="AJ15" s="33"/>
      <c r="AK15" s="34"/>
      <c r="AL15" s="52">
        <v>1.5</v>
      </c>
      <c r="AM15" s="33">
        <f>AL15*B5/C5</f>
        <v>1.5</v>
      </c>
      <c r="AN15" s="34">
        <f>(AL15*B5/1000)</f>
        <v>1.4999999999999999E-2</v>
      </c>
      <c r="AO15" s="38"/>
      <c r="AP15" s="38"/>
      <c r="AQ15" s="34"/>
      <c r="AR15" s="33">
        <v>6</v>
      </c>
      <c r="AS15" s="33">
        <f>AR15*B5/C5</f>
        <v>6</v>
      </c>
      <c r="AT15" s="34">
        <f>(AR15*B5/1000)</f>
        <v>0.06</v>
      </c>
      <c r="AU15" s="33"/>
      <c r="AV15" s="33"/>
      <c r="AW15" s="34"/>
      <c r="AX15" s="17">
        <f t="shared" si="0"/>
        <v>0.32300000000000001</v>
      </c>
      <c r="AZ15" s="2">
        <f t="shared" si="1"/>
        <v>32.299999999999997</v>
      </c>
    </row>
    <row r="16" spans="1:52" x14ac:dyDescent="0.25">
      <c r="A16" s="5" t="s">
        <v>70</v>
      </c>
      <c r="B16" s="11" t="s">
        <v>18</v>
      </c>
      <c r="C16" s="33"/>
      <c r="D16" s="33"/>
      <c r="E16" s="34"/>
      <c r="F16" s="33">
        <v>2.25</v>
      </c>
      <c r="G16" s="33">
        <f>F16*B5/C5</f>
        <v>2.25</v>
      </c>
      <c r="H16" s="34">
        <f>(F16*B5/1000)</f>
        <v>2.2499999999999999E-2</v>
      </c>
      <c r="I16" s="33"/>
      <c r="J16" s="33"/>
      <c r="K16" s="34"/>
      <c r="L16" s="33"/>
      <c r="M16" s="33"/>
      <c r="N16" s="34"/>
      <c r="O16" s="33"/>
      <c r="P16" s="33"/>
      <c r="Q16" s="34"/>
      <c r="R16" s="33"/>
      <c r="S16" s="33"/>
      <c r="T16" s="34"/>
      <c r="U16" s="33"/>
      <c r="V16" s="33"/>
      <c r="W16" s="34"/>
      <c r="X16" s="33"/>
      <c r="Y16" s="33"/>
      <c r="Z16" s="34"/>
      <c r="AA16" s="33"/>
      <c r="AB16" s="33"/>
      <c r="AC16" s="34"/>
      <c r="AD16" s="5" t="s">
        <v>70</v>
      </c>
      <c r="AE16" s="11" t="s">
        <v>18</v>
      </c>
      <c r="AF16" s="33"/>
      <c r="AG16" s="33"/>
      <c r="AH16" s="34"/>
      <c r="AI16" s="33"/>
      <c r="AJ16" s="33"/>
      <c r="AK16" s="34"/>
      <c r="AL16" s="52"/>
      <c r="AM16" s="34"/>
      <c r="AN16" s="34"/>
      <c r="AO16" s="38"/>
      <c r="AP16" s="38"/>
      <c r="AQ16" s="34"/>
      <c r="AR16" s="33"/>
      <c r="AS16" s="33"/>
      <c r="AT16" s="34"/>
      <c r="AU16" s="33"/>
      <c r="AV16" s="33"/>
      <c r="AW16" s="34"/>
      <c r="AX16" s="17">
        <f t="shared" si="0"/>
        <v>2.2499999999999999E-2</v>
      </c>
      <c r="AZ16" s="2">
        <f t="shared" si="1"/>
        <v>2.25</v>
      </c>
    </row>
    <row r="17" spans="1:52" x14ac:dyDescent="0.25">
      <c r="A17" s="5" t="s">
        <v>257</v>
      </c>
      <c r="B17" s="11" t="s">
        <v>39</v>
      </c>
      <c r="C17" s="33"/>
      <c r="D17" s="33"/>
      <c r="E17" s="34"/>
      <c r="F17" s="33"/>
      <c r="G17" s="33"/>
      <c r="H17" s="34"/>
      <c r="I17" s="33">
        <v>30</v>
      </c>
      <c r="J17" s="33">
        <f>I17*B5/C5</f>
        <v>30</v>
      </c>
      <c r="K17" s="34">
        <f>(I17*B5/1000)/0.3</f>
        <v>1</v>
      </c>
      <c r="L17" s="33"/>
      <c r="M17" s="33"/>
      <c r="N17" s="34"/>
      <c r="O17" s="33"/>
      <c r="P17" s="33"/>
      <c r="Q17" s="34"/>
      <c r="R17" s="33"/>
      <c r="S17" s="33"/>
      <c r="T17" s="34"/>
      <c r="U17" s="33"/>
      <c r="V17" s="33"/>
      <c r="W17" s="34"/>
      <c r="X17" s="33">
        <v>8</v>
      </c>
      <c r="Y17" s="33">
        <f>X17*B5/C5</f>
        <v>8</v>
      </c>
      <c r="Z17" s="34">
        <f>(X17*B5/1000)/0.3</f>
        <v>0.26666666666666666</v>
      </c>
      <c r="AA17" s="33"/>
      <c r="AB17" s="33"/>
      <c r="AC17" s="34"/>
      <c r="AD17" s="5" t="s">
        <v>257</v>
      </c>
      <c r="AE17" s="11" t="s">
        <v>39</v>
      </c>
      <c r="AF17" s="33"/>
      <c r="AG17" s="33"/>
      <c r="AH17" s="34"/>
      <c r="AI17" s="33"/>
      <c r="AJ17" s="33"/>
      <c r="AK17" s="34"/>
      <c r="AL17" s="52"/>
      <c r="AM17" s="34"/>
      <c r="AN17" s="34"/>
      <c r="AO17" s="38"/>
      <c r="AP17" s="38"/>
      <c r="AQ17" s="34"/>
      <c r="AR17" s="33"/>
      <c r="AS17" s="33"/>
      <c r="AT17" s="34"/>
      <c r="AU17" s="33"/>
      <c r="AV17" s="33"/>
      <c r="AW17" s="34"/>
      <c r="AX17" s="17">
        <f t="shared" si="0"/>
        <v>1.2666666666666666</v>
      </c>
      <c r="AY17" t="s">
        <v>41</v>
      </c>
      <c r="AZ17" s="2">
        <f t="shared" si="1"/>
        <v>38</v>
      </c>
    </row>
    <row r="18" spans="1:52" x14ac:dyDescent="0.25">
      <c r="A18" s="5" t="s">
        <v>26</v>
      </c>
      <c r="B18" s="11" t="s">
        <v>39</v>
      </c>
      <c r="C18" s="33"/>
      <c r="D18" s="33"/>
      <c r="E18" s="34"/>
      <c r="F18" s="33"/>
      <c r="G18" s="33"/>
      <c r="H18" s="34"/>
      <c r="I18" s="33"/>
      <c r="J18" s="33"/>
      <c r="K18" s="34"/>
      <c r="L18" s="33"/>
      <c r="M18" s="33"/>
      <c r="N18" s="34"/>
      <c r="O18" s="33"/>
      <c r="P18" s="33"/>
      <c r="Q18" s="34"/>
      <c r="R18" s="33"/>
      <c r="S18" s="33"/>
      <c r="T18" s="34"/>
      <c r="U18" s="33"/>
      <c r="V18" s="33"/>
      <c r="W18" s="34"/>
      <c r="X18" s="33"/>
      <c r="Y18" s="33"/>
      <c r="Z18" s="34"/>
      <c r="AA18" s="33"/>
      <c r="AB18" s="33"/>
      <c r="AC18" s="34"/>
      <c r="AD18" s="5" t="s">
        <v>26</v>
      </c>
      <c r="AE18" s="11" t="s">
        <v>39</v>
      </c>
      <c r="AF18" s="33"/>
      <c r="AG18" s="33"/>
      <c r="AH18" s="34"/>
      <c r="AI18" s="33">
        <v>38</v>
      </c>
      <c r="AJ18" s="33">
        <f>AI18*B5/C5</f>
        <v>38</v>
      </c>
      <c r="AK18" s="34">
        <f>(AI18*B5/1000)/0.6</f>
        <v>0.63333333333333341</v>
      </c>
      <c r="AL18" s="52"/>
      <c r="AM18" s="34"/>
      <c r="AN18" s="34"/>
      <c r="AO18" s="38"/>
      <c r="AP18" s="38"/>
      <c r="AQ18" s="34"/>
      <c r="AR18" s="33"/>
      <c r="AS18" s="33"/>
      <c r="AT18" s="34"/>
      <c r="AU18" s="33"/>
      <c r="AV18" s="33"/>
      <c r="AW18" s="34"/>
      <c r="AX18" s="17">
        <f t="shared" si="0"/>
        <v>0.63333333333333341</v>
      </c>
      <c r="AY18" t="s">
        <v>42</v>
      </c>
      <c r="AZ18" s="2">
        <f t="shared" si="1"/>
        <v>38</v>
      </c>
    </row>
    <row r="19" spans="1:52" x14ac:dyDescent="0.25">
      <c r="A19" s="5" t="s">
        <v>258</v>
      </c>
      <c r="B19" s="11" t="s">
        <v>18</v>
      </c>
      <c r="C19" s="33"/>
      <c r="D19" s="33"/>
      <c r="E19" s="34"/>
      <c r="F19" s="33"/>
      <c r="G19" s="33"/>
      <c r="H19" s="34"/>
      <c r="I19" s="33"/>
      <c r="J19" s="33"/>
      <c r="K19" s="34"/>
      <c r="L19" s="33"/>
      <c r="M19" s="33"/>
      <c r="N19" s="34"/>
      <c r="O19" s="33"/>
      <c r="P19" s="33"/>
      <c r="Q19" s="34"/>
      <c r="R19" s="33">
        <v>1.2</v>
      </c>
      <c r="S19" s="33">
        <f>R19*B5/C5</f>
        <v>1.2</v>
      </c>
      <c r="T19" s="34">
        <f>(R19*B5/1000)</f>
        <v>1.2E-2</v>
      </c>
      <c r="U19" s="33"/>
      <c r="V19" s="33"/>
      <c r="W19" s="34"/>
      <c r="X19" s="33">
        <v>1.8</v>
      </c>
      <c r="Y19" s="33">
        <f>X19*B5/C5</f>
        <v>1.8</v>
      </c>
      <c r="Z19" s="34">
        <f>(X19*B5/1000)</f>
        <v>1.7999999999999999E-2</v>
      </c>
      <c r="AA19" s="33"/>
      <c r="AB19" s="33"/>
      <c r="AC19" s="34"/>
      <c r="AD19" s="5" t="s">
        <v>258</v>
      </c>
      <c r="AE19" s="11" t="s">
        <v>18</v>
      </c>
      <c r="AF19" s="33"/>
      <c r="AG19" s="33"/>
      <c r="AH19" s="34"/>
      <c r="AI19" s="33"/>
      <c r="AJ19" s="33"/>
      <c r="AK19" s="34"/>
      <c r="AL19" s="52">
        <v>3</v>
      </c>
      <c r="AM19" s="33">
        <f>AL19*B5/C5</f>
        <v>3</v>
      </c>
      <c r="AN19" s="34">
        <f>(AL19*B5/1000)</f>
        <v>0.03</v>
      </c>
      <c r="AO19" s="38"/>
      <c r="AP19" s="38"/>
      <c r="AQ19" s="34"/>
      <c r="AR19" s="33"/>
      <c r="AS19" s="33"/>
      <c r="AT19" s="34"/>
      <c r="AU19" s="33"/>
      <c r="AV19" s="33"/>
      <c r="AW19" s="34"/>
      <c r="AX19" s="17">
        <f t="shared" si="0"/>
        <v>0.06</v>
      </c>
      <c r="AZ19" s="2">
        <f t="shared" si="1"/>
        <v>6</v>
      </c>
    </row>
    <row r="20" spans="1:52" x14ac:dyDescent="0.25">
      <c r="A20" s="5" t="s">
        <v>223</v>
      </c>
      <c r="B20" s="11" t="s">
        <v>18</v>
      </c>
      <c r="C20" s="33"/>
      <c r="D20" s="33"/>
      <c r="E20" s="34"/>
      <c r="F20" s="33"/>
      <c r="G20" s="33"/>
      <c r="H20" s="34"/>
      <c r="I20" s="33"/>
      <c r="J20" s="33"/>
      <c r="K20" s="34"/>
      <c r="L20" s="33"/>
      <c r="M20" s="33"/>
      <c r="N20" s="34"/>
      <c r="O20" s="33">
        <v>62</v>
      </c>
      <c r="P20" s="33">
        <f>O20*B5/C5</f>
        <v>62</v>
      </c>
      <c r="Q20" s="34">
        <f>(O20*B5/1000)</f>
        <v>0.62</v>
      </c>
      <c r="R20" s="33"/>
      <c r="S20" s="33"/>
      <c r="T20" s="34"/>
      <c r="U20" s="33"/>
      <c r="V20" s="33"/>
      <c r="W20" s="34"/>
      <c r="X20" s="33"/>
      <c r="Y20" s="33"/>
      <c r="Z20" s="34"/>
      <c r="AA20" s="33"/>
      <c r="AB20" s="33"/>
      <c r="AC20" s="34"/>
      <c r="AD20" s="5" t="s">
        <v>223</v>
      </c>
      <c r="AE20" s="11" t="s">
        <v>18</v>
      </c>
      <c r="AF20" s="33"/>
      <c r="AG20" s="33"/>
      <c r="AH20" s="34"/>
      <c r="AI20" s="33"/>
      <c r="AJ20" s="33"/>
      <c r="AK20" s="34"/>
      <c r="AL20" s="52"/>
      <c r="AM20" s="34"/>
      <c r="AN20" s="34"/>
      <c r="AO20" s="38"/>
      <c r="AP20" s="38"/>
      <c r="AQ20" s="34"/>
      <c r="AR20" s="33"/>
      <c r="AS20" s="33"/>
      <c r="AT20" s="34"/>
      <c r="AU20" s="33"/>
      <c r="AV20" s="33"/>
      <c r="AW20" s="34"/>
      <c r="AX20" s="17">
        <f t="shared" si="0"/>
        <v>0.62</v>
      </c>
      <c r="AZ20" s="2">
        <f t="shared" si="1"/>
        <v>62</v>
      </c>
    </row>
    <row r="21" spans="1:52" x14ac:dyDescent="0.25">
      <c r="A21" s="5" t="s">
        <v>29</v>
      </c>
      <c r="B21" s="11" t="s">
        <v>18</v>
      </c>
      <c r="C21" s="33"/>
      <c r="D21" s="33"/>
      <c r="E21" s="34"/>
      <c r="F21" s="33"/>
      <c r="G21" s="33"/>
      <c r="H21" s="34"/>
      <c r="I21" s="33"/>
      <c r="J21" s="33"/>
      <c r="K21" s="34"/>
      <c r="L21" s="33"/>
      <c r="M21" s="33"/>
      <c r="N21" s="34"/>
      <c r="O21" s="33"/>
      <c r="P21" s="33"/>
      <c r="Q21" s="34"/>
      <c r="R21" s="33">
        <v>70</v>
      </c>
      <c r="S21" s="33">
        <f>R21*B5/C5</f>
        <v>70</v>
      </c>
      <c r="T21" s="34">
        <f>(R21*B5/1000)</f>
        <v>0.7</v>
      </c>
      <c r="U21" s="33"/>
      <c r="V21" s="33"/>
      <c r="W21" s="34"/>
      <c r="X21" s="33"/>
      <c r="Y21" s="33"/>
      <c r="Z21" s="34"/>
      <c r="AA21" s="33"/>
      <c r="AB21" s="33"/>
      <c r="AC21" s="34"/>
      <c r="AD21" s="5" t="s">
        <v>29</v>
      </c>
      <c r="AE21" s="11" t="s">
        <v>18</v>
      </c>
      <c r="AF21" s="33"/>
      <c r="AG21" s="33"/>
      <c r="AH21" s="34"/>
      <c r="AI21" s="33"/>
      <c r="AJ21" s="33"/>
      <c r="AK21" s="34"/>
      <c r="AL21" s="52"/>
      <c r="AM21" s="34"/>
      <c r="AN21" s="34"/>
      <c r="AO21" s="38"/>
      <c r="AP21" s="38"/>
      <c r="AQ21" s="34"/>
      <c r="AR21" s="33"/>
      <c r="AS21" s="33"/>
      <c r="AT21" s="34"/>
      <c r="AU21" s="33"/>
      <c r="AV21" s="33"/>
      <c r="AW21" s="34"/>
      <c r="AX21" s="17">
        <f t="shared" si="0"/>
        <v>0.7</v>
      </c>
      <c r="AZ21" s="2">
        <f t="shared" si="1"/>
        <v>70</v>
      </c>
    </row>
    <row r="22" spans="1:52" x14ac:dyDescent="0.25">
      <c r="A22" s="5" t="s">
        <v>262</v>
      </c>
      <c r="B22" s="11" t="s">
        <v>18</v>
      </c>
      <c r="C22" s="33"/>
      <c r="D22" s="33"/>
      <c r="E22" s="34"/>
      <c r="F22" s="33"/>
      <c r="G22" s="33"/>
      <c r="H22" s="34"/>
      <c r="I22" s="33"/>
      <c r="J22" s="33"/>
      <c r="K22" s="34"/>
      <c r="L22" s="33"/>
      <c r="M22" s="33"/>
      <c r="N22" s="34"/>
      <c r="O22" s="33"/>
      <c r="P22" s="33"/>
      <c r="Q22" s="34"/>
      <c r="R22" s="33">
        <v>10</v>
      </c>
      <c r="S22" s="33">
        <f>R22*B5/C5</f>
        <v>10</v>
      </c>
      <c r="T22" s="34">
        <f>(R22*B5/1000)</f>
        <v>0.1</v>
      </c>
      <c r="U22" s="33"/>
      <c r="V22" s="33"/>
      <c r="W22" s="34"/>
      <c r="X22" s="33"/>
      <c r="Y22" s="33"/>
      <c r="Z22" s="34"/>
      <c r="AA22" s="33">
        <v>7.2</v>
      </c>
      <c r="AB22" s="33">
        <f>AA22*B5/C5</f>
        <v>7.2</v>
      </c>
      <c r="AC22" s="34">
        <f>(AA22*B5/1000)</f>
        <v>7.1999999999999995E-2</v>
      </c>
      <c r="AD22" s="5" t="s">
        <v>262</v>
      </c>
      <c r="AE22" s="11" t="s">
        <v>18</v>
      </c>
      <c r="AF22" s="33"/>
      <c r="AG22" s="33"/>
      <c r="AH22" s="34"/>
      <c r="AI22" s="33"/>
      <c r="AJ22" s="33"/>
      <c r="AK22" s="34"/>
      <c r="AL22" s="52"/>
      <c r="AM22" s="34"/>
      <c r="AN22" s="34"/>
      <c r="AO22" s="38"/>
      <c r="AP22" s="38"/>
      <c r="AQ22" s="34"/>
      <c r="AR22" s="33"/>
      <c r="AS22" s="33"/>
      <c r="AT22" s="34"/>
      <c r="AU22" s="33"/>
      <c r="AV22" s="33"/>
      <c r="AW22" s="34"/>
      <c r="AX22" s="17">
        <f t="shared" si="0"/>
        <v>0.17199999999999999</v>
      </c>
      <c r="AZ22" s="2">
        <f t="shared" si="1"/>
        <v>17.2</v>
      </c>
    </row>
    <row r="23" spans="1:52" x14ac:dyDescent="0.25">
      <c r="A23" s="5" t="s">
        <v>30</v>
      </c>
      <c r="B23" s="11" t="s">
        <v>18</v>
      </c>
      <c r="C23" s="33"/>
      <c r="D23" s="33"/>
      <c r="E23" s="34"/>
      <c r="F23" s="33"/>
      <c r="G23" s="33"/>
      <c r="H23" s="34"/>
      <c r="I23" s="33"/>
      <c r="J23" s="33"/>
      <c r="K23" s="34"/>
      <c r="L23" s="33"/>
      <c r="M23" s="33"/>
      <c r="N23" s="34"/>
      <c r="O23" s="33"/>
      <c r="P23" s="33"/>
      <c r="Q23" s="34"/>
      <c r="R23" s="33">
        <v>15</v>
      </c>
      <c r="S23" s="33">
        <f>R23*B5/C5</f>
        <v>15</v>
      </c>
      <c r="T23" s="34">
        <f>(R23*B5/1000)</f>
        <v>0.15</v>
      </c>
      <c r="U23" s="33"/>
      <c r="V23" s="33"/>
      <c r="W23" s="34"/>
      <c r="X23" s="33"/>
      <c r="Y23" s="33"/>
      <c r="Z23" s="34"/>
      <c r="AA23" s="33"/>
      <c r="AB23" s="33"/>
      <c r="AC23" s="34"/>
      <c r="AD23" s="5" t="s">
        <v>30</v>
      </c>
      <c r="AE23" s="11" t="s">
        <v>18</v>
      </c>
      <c r="AF23" s="33"/>
      <c r="AG23" s="33"/>
      <c r="AH23" s="34"/>
      <c r="AI23" s="33"/>
      <c r="AJ23" s="33"/>
      <c r="AK23" s="34"/>
      <c r="AL23" s="52"/>
      <c r="AM23" s="34"/>
      <c r="AN23" s="34"/>
      <c r="AO23" s="38"/>
      <c r="AP23" s="38"/>
      <c r="AQ23" s="34"/>
      <c r="AR23" s="33"/>
      <c r="AS23" s="33"/>
      <c r="AT23" s="34"/>
      <c r="AU23" s="33"/>
      <c r="AV23" s="33"/>
      <c r="AW23" s="34"/>
      <c r="AX23" s="17">
        <f t="shared" si="0"/>
        <v>0.15</v>
      </c>
      <c r="AZ23" s="2">
        <f t="shared" si="1"/>
        <v>15</v>
      </c>
    </row>
    <row r="24" spans="1:52" x14ac:dyDescent="0.25">
      <c r="A24" s="5" t="s">
        <v>263</v>
      </c>
      <c r="B24" s="11" t="s">
        <v>18</v>
      </c>
      <c r="C24" s="33"/>
      <c r="D24" s="33"/>
      <c r="E24" s="34"/>
      <c r="F24" s="33"/>
      <c r="G24" s="33"/>
      <c r="H24" s="34"/>
      <c r="I24" s="33"/>
      <c r="J24" s="33"/>
      <c r="K24" s="34"/>
      <c r="L24" s="33"/>
      <c r="M24" s="33"/>
      <c r="N24" s="34"/>
      <c r="O24" s="33"/>
      <c r="P24" s="33"/>
      <c r="Q24" s="34"/>
      <c r="R24" s="33">
        <v>46</v>
      </c>
      <c r="S24" s="33">
        <f>R24*B5/C5</f>
        <v>46</v>
      </c>
      <c r="T24" s="34">
        <f>(R24*B5/1000)</f>
        <v>0.46</v>
      </c>
      <c r="U24" s="33"/>
      <c r="V24" s="33"/>
      <c r="W24" s="34"/>
      <c r="X24" s="33"/>
      <c r="Y24" s="33"/>
      <c r="Z24" s="34"/>
      <c r="AA24" s="33"/>
      <c r="AB24" s="33"/>
      <c r="AC24" s="34"/>
      <c r="AD24" s="5" t="s">
        <v>263</v>
      </c>
      <c r="AE24" s="11" t="s">
        <v>18</v>
      </c>
      <c r="AF24" s="33"/>
      <c r="AG24" s="33"/>
      <c r="AH24" s="34"/>
      <c r="AI24" s="33"/>
      <c r="AJ24" s="33"/>
      <c r="AK24" s="34"/>
      <c r="AL24" s="52"/>
      <c r="AM24" s="34"/>
      <c r="AN24" s="34"/>
      <c r="AO24" s="38"/>
      <c r="AP24" s="38"/>
      <c r="AQ24" s="34"/>
      <c r="AR24" s="33"/>
      <c r="AS24" s="33"/>
      <c r="AT24" s="34"/>
      <c r="AU24" s="33"/>
      <c r="AV24" s="33"/>
      <c r="AW24" s="34"/>
      <c r="AX24" s="17">
        <f t="shared" si="0"/>
        <v>0.46</v>
      </c>
      <c r="AZ24" s="2">
        <f t="shared" si="1"/>
        <v>46</v>
      </c>
    </row>
    <row r="25" spans="1:52" x14ac:dyDescent="0.25">
      <c r="A25" s="5" t="s">
        <v>20</v>
      </c>
      <c r="B25" s="11" t="s">
        <v>39</v>
      </c>
      <c r="C25" s="33"/>
      <c r="D25" s="33"/>
      <c r="E25" s="34"/>
      <c r="F25" s="33"/>
      <c r="G25" s="33"/>
      <c r="H25" s="34"/>
      <c r="I25" s="33"/>
      <c r="J25" s="33"/>
      <c r="K25" s="34"/>
      <c r="L25" s="33"/>
      <c r="M25" s="33"/>
      <c r="N25" s="34"/>
      <c r="O25" s="33"/>
      <c r="P25" s="33"/>
      <c r="Q25" s="34"/>
      <c r="R25" s="33">
        <v>8</v>
      </c>
      <c r="S25" s="33">
        <f>R25*B5/C5</f>
        <v>8</v>
      </c>
      <c r="T25" s="34">
        <f>(R25*B5/1000)/0.045</f>
        <v>1.7777777777777779</v>
      </c>
      <c r="U25" s="33"/>
      <c r="V25" s="33"/>
      <c r="W25" s="34"/>
      <c r="X25" s="33"/>
      <c r="Y25" s="33"/>
      <c r="Z25" s="34"/>
      <c r="AA25" s="33"/>
      <c r="AB25" s="33"/>
      <c r="AC25" s="34"/>
      <c r="AD25" s="5" t="s">
        <v>20</v>
      </c>
      <c r="AE25" s="11" t="s">
        <v>39</v>
      </c>
      <c r="AF25" s="33"/>
      <c r="AG25" s="33"/>
      <c r="AH25" s="34"/>
      <c r="AI25" s="33"/>
      <c r="AJ25" s="33"/>
      <c r="AK25" s="34"/>
      <c r="AL25" s="52">
        <v>6</v>
      </c>
      <c r="AM25" s="33">
        <f>AL25*B5/C5</f>
        <v>6</v>
      </c>
      <c r="AN25" s="34">
        <f>(AL25*B5/1000)/0.045</f>
        <v>1.3333333333333333</v>
      </c>
      <c r="AO25" s="38"/>
      <c r="AP25" s="38"/>
      <c r="AQ25" s="34"/>
      <c r="AR25" s="33"/>
      <c r="AS25" s="33"/>
      <c r="AT25" s="34"/>
      <c r="AU25" s="33"/>
      <c r="AV25" s="33"/>
      <c r="AW25" s="34"/>
      <c r="AX25" s="17">
        <f t="shared" si="0"/>
        <v>3.1111111111111112</v>
      </c>
      <c r="AY25" t="s">
        <v>40</v>
      </c>
      <c r="AZ25" s="2">
        <f t="shared" si="1"/>
        <v>14</v>
      </c>
    </row>
    <row r="26" spans="1:52" x14ac:dyDescent="0.25">
      <c r="A26" s="5" t="s">
        <v>86</v>
      </c>
      <c r="B26" s="11" t="s">
        <v>18</v>
      </c>
      <c r="C26" s="33"/>
      <c r="D26" s="33"/>
      <c r="E26" s="34"/>
      <c r="F26" s="33"/>
      <c r="G26" s="33"/>
      <c r="H26" s="34"/>
      <c r="I26" s="33"/>
      <c r="J26" s="33"/>
      <c r="K26" s="34"/>
      <c r="L26" s="33"/>
      <c r="M26" s="33"/>
      <c r="N26" s="34"/>
      <c r="O26" s="33"/>
      <c r="P26" s="33"/>
      <c r="Q26" s="34"/>
      <c r="R26" s="33"/>
      <c r="S26" s="33"/>
      <c r="T26" s="34"/>
      <c r="U26" s="33"/>
      <c r="V26" s="33"/>
      <c r="W26" s="34"/>
      <c r="X26" s="33"/>
      <c r="Y26" s="33"/>
      <c r="Z26" s="34"/>
      <c r="AA26" s="33">
        <v>1.4</v>
      </c>
      <c r="AB26" s="33">
        <f>AA26*B5/C5</f>
        <v>1.4</v>
      </c>
      <c r="AC26" s="34">
        <f>(AA26*B5/1000)</f>
        <v>1.4E-2</v>
      </c>
      <c r="AD26" s="5" t="s">
        <v>86</v>
      </c>
      <c r="AE26" s="11" t="s">
        <v>18</v>
      </c>
      <c r="AF26" s="33"/>
      <c r="AG26" s="33"/>
      <c r="AH26" s="34"/>
      <c r="AI26" s="33"/>
      <c r="AJ26" s="33"/>
      <c r="AK26" s="34"/>
      <c r="AL26" s="52">
        <v>21</v>
      </c>
      <c r="AM26" s="33">
        <f>AL26*B5/C5</f>
        <v>21</v>
      </c>
      <c r="AN26" s="34">
        <f>(AL26*B5/1000)</f>
        <v>0.21</v>
      </c>
      <c r="AO26" s="38"/>
      <c r="AP26" s="38"/>
      <c r="AQ26" s="34"/>
      <c r="AR26" s="33"/>
      <c r="AS26" s="33"/>
      <c r="AT26" s="34"/>
      <c r="AU26" s="33"/>
      <c r="AV26" s="33"/>
      <c r="AW26" s="34"/>
      <c r="AX26" s="17">
        <f t="shared" si="0"/>
        <v>0.224</v>
      </c>
      <c r="AZ26" s="2">
        <f t="shared" si="1"/>
        <v>22.4</v>
      </c>
    </row>
    <row r="27" spans="1:52" x14ac:dyDescent="0.25">
      <c r="A27" s="5" t="s">
        <v>261</v>
      </c>
      <c r="B27" s="11" t="s">
        <v>18</v>
      </c>
      <c r="C27" s="33"/>
      <c r="D27" s="33"/>
      <c r="E27" s="34"/>
      <c r="F27" s="33"/>
      <c r="G27" s="33"/>
      <c r="H27" s="34"/>
      <c r="I27" s="33"/>
      <c r="J27" s="33"/>
      <c r="K27" s="34"/>
      <c r="L27" s="33"/>
      <c r="M27" s="33"/>
      <c r="N27" s="34"/>
      <c r="O27" s="33"/>
      <c r="P27" s="33"/>
      <c r="Q27" s="34"/>
      <c r="R27" s="33"/>
      <c r="S27" s="33"/>
      <c r="T27" s="34"/>
      <c r="U27" s="33">
        <v>57.1</v>
      </c>
      <c r="V27" s="33">
        <f>U27*B5/C5</f>
        <v>57.1</v>
      </c>
      <c r="W27" s="34">
        <f>(U27*B5/1000)</f>
        <v>0.57099999999999995</v>
      </c>
      <c r="X27" s="33"/>
      <c r="Y27" s="33"/>
      <c r="Z27" s="34"/>
      <c r="AA27" s="33"/>
      <c r="AB27" s="33"/>
      <c r="AC27" s="34"/>
      <c r="AD27" s="5" t="s">
        <v>261</v>
      </c>
      <c r="AE27" s="11" t="s">
        <v>18</v>
      </c>
      <c r="AF27" s="33"/>
      <c r="AG27" s="33"/>
      <c r="AH27" s="34"/>
      <c r="AI27" s="33"/>
      <c r="AJ27" s="33"/>
      <c r="AK27" s="34"/>
      <c r="AL27" s="52"/>
      <c r="AM27" s="34"/>
      <c r="AN27" s="34"/>
      <c r="AO27" s="38"/>
      <c r="AP27" s="38"/>
      <c r="AQ27" s="34"/>
      <c r="AR27" s="33"/>
      <c r="AS27" s="33"/>
      <c r="AT27" s="34"/>
      <c r="AU27" s="33"/>
      <c r="AV27" s="33"/>
      <c r="AW27" s="34"/>
      <c r="AX27" s="17">
        <f t="shared" si="0"/>
        <v>0.57099999999999995</v>
      </c>
      <c r="AZ27" s="2">
        <f t="shared" si="1"/>
        <v>57.1</v>
      </c>
    </row>
    <row r="28" spans="1:52" x14ac:dyDescent="0.25">
      <c r="A28" s="5" t="s">
        <v>113</v>
      </c>
      <c r="B28" s="11" t="s">
        <v>18</v>
      </c>
      <c r="C28" s="33"/>
      <c r="D28" s="33"/>
      <c r="E28" s="34"/>
      <c r="F28" s="33"/>
      <c r="G28" s="33"/>
      <c r="H28" s="34"/>
      <c r="I28" s="33"/>
      <c r="J28" s="33"/>
      <c r="K28" s="34"/>
      <c r="L28" s="33"/>
      <c r="M28" s="33"/>
      <c r="N28" s="34"/>
      <c r="O28" s="33"/>
      <c r="P28" s="33"/>
      <c r="Q28" s="34"/>
      <c r="R28" s="33"/>
      <c r="S28" s="33"/>
      <c r="T28" s="34"/>
      <c r="U28" s="33"/>
      <c r="V28" s="33"/>
      <c r="W28" s="34"/>
      <c r="X28" s="33">
        <v>60</v>
      </c>
      <c r="Y28" s="33">
        <f>X28*B5/C5</f>
        <v>60</v>
      </c>
      <c r="Z28" s="34">
        <f>(X28*B5/1000)</f>
        <v>0.6</v>
      </c>
      <c r="AA28" s="33"/>
      <c r="AB28" s="33"/>
      <c r="AC28" s="34"/>
      <c r="AD28" s="5" t="s">
        <v>113</v>
      </c>
      <c r="AE28" s="11" t="s">
        <v>18</v>
      </c>
      <c r="AF28" s="33"/>
      <c r="AG28" s="33"/>
      <c r="AH28" s="34"/>
      <c r="AI28" s="33"/>
      <c r="AJ28" s="33"/>
      <c r="AK28" s="34"/>
      <c r="AL28" s="52"/>
      <c r="AM28" s="34"/>
      <c r="AN28" s="34"/>
      <c r="AO28" s="38"/>
      <c r="AP28" s="38"/>
      <c r="AQ28" s="34"/>
      <c r="AR28" s="33"/>
      <c r="AS28" s="33"/>
      <c r="AT28" s="34"/>
      <c r="AU28" s="33"/>
      <c r="AV28" s="33"/>
      <c r="AW28" s="34"/>
      <c r="AX28" s="17">
        <f t="shared" si="0"/>
        <v>0.6</v>
      </c>
      <c r="AZ28" s="2">
        <f t="shared" si="1"/>
        <v>60</v>
      </c>
    </row>
    <row r="29" spans="1:52" x14ac:dyDescent="0.25">
      <c r="A29" s="5" t="s">
        <v>114</v>
      </c>
      <c r="B29" s="11" t="s">
        <v>18</v>
      </c>
      <c r="C29" s="33"/>
      <c r="D29" s="33"/>
      <c r="E29" s="34"/>
      <c r="F29" s="33"/>
      <c r="G29" s="33"/>
      <c r="H29" s="34"/>
      <c r="I29" s="33"/>
      <c r="J29" s="33"/>
      <c r="K29" s="34"/>
      <c r="L29" s="33"/>
      <c r="M29" s="33"/>
      <c r="N29" s="34"/>
      <c r="O29" s="33"/>
      <c r="P29" s="33"/>
      <c r="Q29" s="34"/>
      <c r="R29" s="33"/>
      <c r="S29" s="33"/>
      <c r="T29" s="34"/>
      <c r="U29" s="33"/>
      <c r="V29" s="33"/>
      <c r="W29" s="34"/>
      <c r="X29" s="33">
        <v>7</v>
      </c>
      <c r="Y29" s="33">
        <f>X29*B5/C5</f>
        <v>7</v>
      </c>
      <c r="Z29" s="34">
        <f>(X29*B5/1000)</f>
        <v>7.0000000000000007E-2</v>
      </c>
      <c r="AA29" s="33"/>
      <c r="AB29" s="33"/>
      <c r="AC29" s="34"/>
      <c r="AD29" s="5" t="s">
        <v>114</v>
      </c>
      <c r="AE29" s="11" t="s">
        <v>18</v>
      </c>
      <c r="AF29" s="33"/>
      <c r="AG29" s="33"/>
      <c r="AH29" s="34"/>
      <c r="AI29" s="33"/>
      <c r="AJ29" s="33"/>
      <c r="AK29" s="34"/>
      <c r="AL29" s="52"/>
      <c r="AM29" s="34"/>
      <c r="AN29" s="34"/>
      <c r="AO29" s="38"/>
      <c r="AP29" s="38"/>
      <c r="AQ29" s="34"/>
      <c r="AR29" s="33"/>
      <c r="AS29" s="33"/>
      <c r="AT29" s="34"/>
      <c r="AU29" s="33"/>
      <c r="AV29" s="33"/>
      <c r="AW29" s="34"/>
      <c r="AX29" s="17">
        <f t="shared" si="0"/>
        <v>7.0000000000000007E-2</v>
      </c>
      <c r="AZ29" s="2">
        <f t="shared" si="1"/>
        <v>7</v>
      </c>
    </row>
    <row r="30" spans="1:52" x14ac:dyDescent="0.25">
      <c r="A30" s="5" t="s">
        <v>167</v>
      </c>
      <c r="B30" s="11" t="s">
        <v>18</v>
      </c>
      <c r="C30" s="33"/>
      <c r="D30" s="33"/>
      <c r="E30" s="34"/>
      <c r="F30" s="33"/>
      <c r="G30" s="33"/>
      <c r="H30" s="34"/>
      <c r="I30" s="33"/>
      <c r="J30" s="33"/>
      <c r="K30" s="34"/>
      <c r="L30" s="33"/>
      <c r="M30" s="33"/>
      <c r="N30" s="34"/>
      <c r="O30" s="33"/>
      <c r="P30" s="33"/>
      <c r="Q30" s="34"/>
      <c r="R30" s="33"/>
      <c r="S30" s="33"/>
      <c r="T30" s="34"/>
      <c r="U30" s="33"/>
      <c r="V30" s="33"/>
      <c r="W30" s="34"/>
      <c r="X30" s="33"/>
      <c r="Y30" s="33"/>
      <c r="Z30" s="34"/>
      <c r="AA30" s="33">
        <v>3</v>
      </c>
      <c r="AB30" s="33">
        <f>AA30*B5/C5</f>
        <v>3</v>
      </c>
      <c r="AC30" s="34">
        <f>(AA30*B5/1000)</f>
        <v>0.03</v>
      </c>
      <c r="AD30" s="5" t="s">
        <v>167</v>
      </c>
      <c r="AE30" s="11" t="s">
        <v>18</v>
      </c>
      <c r="AF30" s="33"/>
      <c r="AG30" s="33"/>
      <c r="AH30" s="34"/>
      <c r="AI30" s="33"/>
      <c r="AJ30" s="33"/>
      <c r="AK30" s="34"/>
      <c r="AL30" s="52"/>
      <c r="AM30" s="34"/>
      <c r="AN30" s="34"/>
      <c r="AO30" s="38"/>
      <c r="AP30" s="38"/>
      <c r="AQ30" s="34"/>
      <c r="AR30" s="33"/>
      <c r="AS30" s="33"/>
      <c r="AT30" s="34"/>
      <c r="AU30" s="33"/>
      <c r="AV30" s="33"/>
      <c r="AW30" s="34"/>
      <c r="AX30" s="17">
        <f t="shared" si="0"/>
        <v>0.03</v>
      </c>
      <c r="AZ30" s="2">
        <f t="shared" si="1"/>
        <v>3</v>
      </c>
    </row>
    <row r="31" spans="1:52" x14ac:dyDescent="0.25">
      <c r="A31" s="5" t="s">
        <v>264</v>
      </c>
      <c r="B31" s="11" t="s">
        <v>18</v>
      </c>
      <c r="C31" s="33"/>
      <c r="D31" s="33"/>
      <c r="E31" s="34"/>
      <c r="F31" s="33"/>
      <c r="G31" s="33"/>
      <c r="H31" s="34"/>
      <c r="I31" s="33"/>
      <c r="J31" s="33"/>
      <c r="K31" s="34"/>
      <c r="L31" s="33"/>
      <c r="M31" s="33"/>
      <c r="N31" s="34"/>
      <c r="O31" s="33"/>
      <c r="P31" s="33"/>
      <c r="Q31" s="34"/>
      <c r="R31" s="33"/>
      <c r="S31" s="33"/>
      <c r="T31" s="34"/>
      <c r="U31" s="33"/>
      <c r="V31" s="33"/>
      <c r="W31" s="34"/>
      <c r="X31" s="33"/>
      <c r="Y31" s="33"/>
      <c r="Z31" s="34"/>
      <c r="AA31" s="33"/>
      <c r="AB31" s="33"/>
      <c r="AC31" s="34"/>
      <c r="AD31" s="5" t="s">
        <v>264</v>
      </c>
      <c r="AE31" s="11" t="s">
        <v>18</v>
      </c>
      <c r="AF31" s="33">
        <v>13.5</v>
      </c>
      <c r="AG31" s="33">
        <f>AF31*B5/C5</f>
        <v>13.5</v>
      </c>
      <c r="AH31" s="34">
        <f>(AF31*B5/1000)</f>
        <v>0.13500000000000001</v>
      </c>
      <c r="AI31" s="33"/>
      <c r="AJ31" s="33"/>
      <c r="AK31" s="34"/>
      <c r="AL31" s="52"/>
      <c r="AM31" s="34"/>
      <c r="AN31" s="34"/>
      <c r="AO31" s="38"/>
      <c r="AP31" s="38"/>
      <c r="AQ31" s="34"/>
      <c r="AR31" s="33"/>
      <c r="AS31" s="33"/>
      <c r="AT31" s="34"/>
      <c r="AU31" s="33"/>
      <c r="AV31" s="33"/>
      <c r="AW31" s="34"/>
      <c r="AX31" s="17">
        <f t="shared" si="0"/>
        <v>0.13500000000000001</v>
      </c>
      <c r="AZ31" s="2">
        <f t="shared" si="1"/>
        <v>13.5</v>
      </c>
    </row>
    <row r="32" spans="1:52" x14ac:dyDescent="0.25">
      <c r="A32" s="5" t="s">
        <v>35</v>
      </c>
      <c r="B32" s="11" t="s">
        <v>18</v>
      </c>
      <c r="C32" s="33"/>
      <c r="D32" s="33"/>
      <c r="E32" s="34"/>
      <c r="F32" s="33"/>
      <c r="G32" s="33"/>
      <c r="H32" s="34"/>
      <c r="I32" s="33"/>
      <c r="J32" s="33"/>
      <c r="K32" s="34"/>
      <c r="L32" s="33"/>
      <c r="M32" s="33"/>
      <c r="N32" s="34"/>
      <c r="O32" s="33"/>
      <c r="P32" s="33"/>
      <c r="Q32" s="34"/>
      <c r="R32" s="33"/>
      <c r="S32" s="33"/>
      <c r="T32" s="34"/>
      <c r="U32" s="33"/>
      <c r="V32" s="33"/>
      <c r="W32" s="34"/>
      <c r="X32" s="33"/>
      <c r="Y32" s="33"/>
      <c r="Z32" s="34"/>
      <c r="AA32" s="33"/>
      <c r="AB32" s="33"/>
      <c r="AC32" s="34"/>
      <c r="AD32" s="5" t="s">
        <v>35</v>
      </c>
      <c r="AE32" s="11" t="s">
        <v>18</v>
      </c>
      <c r="AF32" s="33">
        <v>7.4</v>
      </c>
      <c r="AG32" s="33">
        <f>AF32*B5/C5</f>
        <v>7.4</v>
      </c>
      <c r="AH32" s="34">
        <f>(AF32*B5/1000)</f>
        <v>7.3999999999999996E-2</v>
      </c>
      <c r="AI32" s="33"/>
      <c r="AJ32" s="33"/>
      <c r="AK32" s="34"/>
      <c r="AL32" s="52"/>
      <c r="AM32" s="34"/>
      <c r="AN32" s="34"/>
      <c r="AO32" s="38"/>
      <c r="AP32" s="38"/>
      <c r="AQ32" s="34"/>
      <c r="AR32" s="33"/>
      <c r="AS32" s="33"/>
      <c r="AT32" s="34"/>
      <c r="AU32" s="33"/>
      <c r="AV32" s="33"/>
      <c r="AW32" s="34"/>
      <c r="AX32" s="17">
        <f t="shared" si="0"/>
        <v>7.3999999999999996E-2</v>
      </c>
      <c r="AZ32" s="2">
        <f t="shared" si="1"/>
        <v>7.4</v>
      </c>
    </row>
    <row r="33" spans="1:52" x14ac:dyDescent="0.25">
      <c r="A33" s="5" t="s">
        <v>34</v>
      </c>
      <c r="B33" s="11" t="s">
        <v>18</v>
      </c>
      <c r="C33" s="33"/>
      <c r="D33" s="33"/>
      <c r="E33" s="34"/>
      <c r="F33" s="33"/>
      <c r="G33" s="33"/>
      <c r="H33" s="34"/>
      <c r="I33" s="33"/>
      <c r="J33" s="33"/>
      <c r="K33" s="34"/>
      <c r="L33" s="33"/>
      <c r="M33" s="33"/>
      <c r="N33" s="34"/>
      <c r="O33" s="33"/>
      <c r="P33" s="33"/>
      <c r="Q33" s="34"/>
      <c r="R33" s="33"/>
      <c r="S33" s="33"/>
      <c r="T33" s="34"/>
      <c r="U33" s="33"/>
      <c r="V33" s="33"/>
      <c r="W33" s="34"/>
      <c r="X33" s="33"/>
      <c r="Y33" s="33"/>
      <c r="Z33" s="34"/>
      <c r="AA33" s="33">
        <v>8</v>
      </c>
      <c r="AB33" s="33">
        <f>AA33*B5/C5</f>
        <v>8</v>
      </c>
      <c r="AC33" s="34">
        <f>(AA33*B5/1000)</f>
        <v>0.08</v>
      </c>
      <c r="AD33" s="5" t="s">
        <v>34</v>
      </c>
      <c r="AE33" s="11" t="s">
        <v>18</v>
      </c>
      <c r="AF33" s="33"/>
      <c r="AG33" s="33"/>
      <c r="AH33" s="34"/>
      <c r="AI33" s="33"/>
      <c r="AJ33" s="33"/>
      <c r="AK33" s="34"/>
      <c r="AL33" s="52"/>
      <c r="AM33" s="34"/>
      <c r="AN33" s="34"/>
      <c r="AO33" s="38"/>
      <c r="AP33" s="38"/>
      <c r="AQ33" s="34"/>
      <c r="AR33" s="33"/>
      <c r="AS33" s="33"/>
      <c r="AT33" s="34"/>
      <c r="AU33" s="33"/>
      <c r="AV33" s="33"/>
      <c r="AW33" s="34"/>
      <c r="AX33" s="17">
        <f t="shared" si="0"/>
        <v>0.08</v>
      </c>
      <c r="AZ33" s="2">
        <f t="shared" si="1"/>
        <v>8</v>
      </c>
    </row>
    <row r="34" spans="1:52" x14ac:dyDescent="0.25">
      <c r="A34" s="5" t="s">
        <v>69</v>
      </c>
      <c r="B34" s="11" t="s">
        <v>18</v>
      </c>
      <c r="C34" s="33"/>
      <c r="D34" s="33"/>
      <c r="E34" s="34"/>
      <c r="F34" s="33"/>
      <c r="G34" s="33"/>
      <c r="H34" s="34"/>
      <c r="I34" s="33"/>
      <c r="J34" s="33"/>
      <c r="K34" s="34"/>
      <c r="L34" s="33"/>
      <c r="M34" s="33"/>
      <c r="N34" s="34"/>
      <c r="O34" s="33"/>
      <c r="P34" s="33"/>
      <c r="Q34" s="34"/>
      <c r="R34" s="33"/>
      <c r="S34" s="33"/>
      <c r="T34" s="34"/>
      <c r="U34" s="33"/>
      <c r="V34" s="33"/>
      <c r="W34" s="34"/>
      <c r="X34" s="33"/>
      <c r="Y34" s="33"/>
      <c r="Z34" s="34"/>
      <c r="AA34" s="33"/>
      <c r="AB34" s="33"/>
      <c r="AC34" s="34"/>
      <c r="AD34" s="5" t="s">
        <v>69</v>
      </c>
      <c r="AE34" s="11" t="s">
        <v>18</v>
      </c>
      <c r="AF34" s="33"/>
      <c r="AG34" s="33"/>
      <c r="AH34" s="34"/>
      <c r="AI34" s="33"/>
      <c r="AJ34" s="33"/>
      <c r="AK34" s="34"/>
      <c r="AL34" s="52">
        <v>136</v>
      </c>
      <c r="AM34" s="33">
        <f>AL34*B5/C5</f>
        <v>136</v>
      </c>
      <c r="AN34" s="34">
        <f>(AL34*B5/1000)/0.2</f>
        <v>6.8</v>
      </c>
      <c r="AO34" s="38"/>
      <c r="AP34" s="38"/>
      <c r="AQ34" s="34"/>
      <c r="AR34" s="33"/>
      <c r="AS34" s="33"/>
      <c r="AT34" s="34"/>
      <c r="AU34" s="33"/>
      <c r="AV34" s="33"/>
      <c r="AW34" s="34"/>
      <c r="AX34" s="17">
        <f t="shared" si="0"/>
        <v>6.8</v>
      </c>
      <c r="AY34" t="s">
        <v>172</v>
      </c>
      <c r="AZ34" s="2">
        <f t="shared" si="1"/>
        <v>136</v>
      </c>
    </row>
    <row r="35" spans="1:52" x14ac:dyDescent="0.25">
      <c r="A35" s="5" t="s">
        <v>36</v>
      </c>
      <c r="B35" s="11" t="s">
        <v>18</v>
      </c>
      <c r="C35" s="33"/>
      <c r="D35" s="33"/>
      <c r="E35" s="34"/>
      <c r="F35" s="33"/>
      <c r="G35" s="33"/>
      <c r="H35" s="34"/>
      <c r="I35" s="33"/>
      <c r="J35" s="33"/>
      <c r="K35" s="34"/>
      <c r="L35" s="33"/>
      <c r="M35" s="33"/>
      <c r="N35" s="34"/>
      <c r="O35" s="33"/>
      <c r="P35" s="33"/>
      <c r="Q35" s="34"/>
      <c r="R35" s="33"/>
      <c r="S35" s="33"/>
      <c r="T35" s="34"/>
      <c r="U35" s="33"/>
      <c r="V35" s="33"/>
      <c r="W35" s="34"/>
      <c r="X35" s="33"/>
      <c r="Y35" s="33"/>
      <c r="Z35" s="34"/>
      <c r="AA35" s="33"/>
      <c r="AB35" s="33"/>
      <c r="AC35" s="34"/>
      <c r="AD35" s="5" t="s">
        <v>36</v>
      </c>
      <c r="AE35" s="11" t="s">
        <v>18</v>
      </c>
      <c r="AF35" s="33"/>
      <c r="AG35" s="33"/>
      <c r="AH35" s="34"/>
      <c r="AI35" s="33"/>
      <c r="AJ35" s="33"/>
      <c r="AK35" s="34"/>
      <c r="AL35" s="52"/>
      <c r="AM35" s="34"/>
      <c r="AN35" s="34"/>
      <c r="AO35" s="38"/>
      <c r="AP35" s="38"/>
      <c r="AQ35" s="34"/>
      <c r="AR35" s="33">
        <v>0.5</v>
      </c>
      <c r="AS35" s="33">
        <f>AR35*B5/C5</f>
        <v>0.5</v>
      </c>
      <c r="AT35" s="34">
        <f>(AR35*B5/1000)</f>
        <v>5.0000000000000001E-3</v>
      </c>
      <c r="AU35" s="33"/>
      <c r="AV35" s="33"/>
      <c r="AW35" s="34"/>
      <c r="AX35" s="17">
        <f t="shared" si="0"/>
        <v>5.0000000000000001E-3</v>
      </c>
      <c r="AZ35" s="2">
        <f t="shared" si="1"/>
        <v>0.5</v>
      </c>
    </row>
    <row r="36" spans="1:52" x14ac:dyDescent="0.25">
      <c r="A36" s="5" t="s">
        <v>37</v>
      </c>
      <c r="B36" s="11" t="s">
        <v>18</v>
      </c>
      <c r="C36" s="33"/>
      <c r="D36" s="33"/>
      <c r="E36" s="34"/>
      <c r="F36" s="33"/>
      <c r="G36" s="33"/>
      <c r="H36" s="34"/>
      <c r="I36" s="33"/>
      <c r="J36" s="33"/>
      <c r="K36" s="34"/>
      <c r="L36" s="33"/>
      <c r="M36" s="33"/>
      <c r="N36" s="34"/>
      <c r="O36" s="33"/>
      <c r="P36" s="33"/>
      <c r="Q36" s="34"/>
      <c r="R36" s="33"/>
      <c r="S36" s="33"/>
      <c r="T36" s="34"/>
      <c r="U36" s="33"/>
      <c r="V36" s="33"/>
      <c r="W36" s="34"/>
      <c r="X36" s="33"/>
      <c r="Y36" s="33"/>
      <c r="Z36" s="34"/>
      <c r="AA36" s="33"/>
      <c r="AB36" s="33"/>
      <c r="AC36" s="34"/>
      <c r="AD36" s="5" t="s">
        <v>37</v>
      </c>
      <c r="AE36" s="11" t="s">
        <v>18</v>
      </c>
      <c r="AF36" s="33"/>
      <c r="AG36" s="33"/>
      <c r="AH36" s="34"/>
      <c r="AI36" s="33"/>
      <c r="AJ36" s="33"/>
      <c r="AK36" s="34"/>
      <c r="AL36" s="52"/>
      <c r="AM36" s="34"/>
      <c r="AN36" s="34"/>
      <c r="AO36" s="38"/>
      <c r="AP36" s="38"/>
      <c r="AQ36" s="34"/>
      <c r="AR36" s="33"/>
      <c r="AS36" s="33"/>
      <c r="AT36" s="34"/>
      <c r="AU36" s="33">
        <v>60</v>
      </c>
      <c r="AV36" s="33">
        <f>AU36*B5/C5</f>
        <v>60</v>
      </c>
      <c r="AW36" s="34">
        <f>(AU36*B5/1000)</f>
        <v>0.6</v>
      </c>
      <c r="AX36" s="17">
        <f t="shared" si="0"/>
        <v>0.6</v>
      </c>
      <c r="AZ36" s="2">
        <f t="shared" si="1"/>
        <v>60</v>
      </c>
    </row>
    <row r="37" spans="1:52" x14ac:dyDescent="0.25">
      <c r="A37" s="5" t="s">
        <v>271</v>
      </c>
      <c r="B37" s="11" t="s">
        <v>18</v>
      </c>
      <c r="C37" s="33"/>
      <c r="D37" s="33"/>
      <c r="E37" s="34"/>
      <c r="F37" s="33"/>
      <c r="G37" s="33"/>
      <c r="H37" s="34"/>
      <c r="I37" s="33"/>
      <c r="J37" s="33"/>
      <c r="K37" s="34"/>
      <c r="L37" s="33"/>
      <c r="M37" s="33"/>
      <c r="N37" s="34"/>
      <c r="O37" s="33"/>
      <c r="P37" s="33"/>
      <c r="Q37" s="34"/>
      <c r="R37" s="33"/>
      <c r="S37" s="33"/>
      <c r="T37" s="34"/>
      <c r="U37" s="33"/>
      <c r="V37" s="33"/>
      <c r="W37" s="34"/>
      <c r="X37" s="33"/>
      <c r="Y37" s="33"/>
      <c r="Z37" s="34"/>
      <c r="AA37" s="33"/>
      <c r="AB37" s="33"/>
      <c r="AC37" s="34"/>
      <c r="AD37" s="5" t="s">
        <v>271</v>
      </c>
      <c r="AE37" s="11" t="s">
        <v>18</v>
      </c>
      <c r="AF37" s="33"/>
      <c r="AG37" s="33"/>
      <c r="AH37" s="34"/>
      <c r="AI37" s="33"/>
      <c r="AJ37" s="33"/>
      <c r="AK37" s="34"/>
      <c r="AL37" s="52"/>
      <c r="AM37" s="34"/>
      <c r="AN37" s="34"/>
      <c r="AO37" s="38"/>
      <c r="AP37" s="38"/>
      <c r="AQ37" s="34"/>
      <c r="AR37" s="33"/>
      <c r="AS37" s="33"/>
      <c r="AT37" s="34"/>
      <c r="AU37" s="33">
        <v>5</v>
      </c>
      <c r="AV37" s="33">
        <f>AU37*B5/C5</f>
        <v>5</v>
      </c>
      <c r="AW37" s="34">
        <f>(AU37*B5/1000)</f>
        <v>0.05</v>
      </c>
      <c r="AX37" s="17">
        <f t="shared" si="0"/>
        <v>0.05</v>
      </c>
      <c r="AZ37" s="2">
        <f t="shared" si="1"/>
        <v>5</v>
      </c>
    </row>
    <row r="38" spans="1:52" ht="12.75" customHeight="1" x14ac:dyDescent="0.25">
      <c r="A38" s="5" t="s">
        <v>232</v>
      </c>
      <c r="B38" s="11" t="s">
        <v>39</v>
      </c>
      <c r="C38" s="33"/>
      <c r="D38" s="33"/>
      <c r="E38" s="34"/>
      <c r="F38" s="33"/>
      <c r="G38" s="33"/>
      <c r="H38" s="34"/>
      <c r="I38" s="33"/>
      <c r="J38" s="33"/>
      <c r="K38" s="34"/>
      <c r="L38" s="33"/>
      <c r="M38" s="33"/>
      <c r="N38" s="34"/>
      <c r="O38" s="33"/>
      <c r="P38" s="33"/>
      <c r="Q38" s="34"/>
      <c r="R38" s="33"/>
      <c r="S38" s="33"/>
      <c r="T38" s="34"/>
      <c r="U38" s="33"/>
      <c r="V38" s="33"/>
      <c r="W38" s="34"/>
      <c r="X38" s="33"/>
      <c r="Y38" s="33"/>
      <c r="Z38" s="34"/>
      <c r="AA38" s="33"/>
      <c r="AB38" s="33"/>
      <c r="AC38" s="34"/>
      <c r="AD38" s="5" t="s">
        <v>248</v>
      </c>
      <c r="AE38" s="11" t="s">
        <v>39</v>
      </c>
      <c r="AF38" s="33"/>
      <c r="AG38" s="33"/>
      <c r="AH38" s="34"/>
      <c r="AI38" s="33"/>
      <c r="AJ38" s="33"/>
      <c r="AK38" s="34"/>
      <c r="AL38" s="52"/>
      <c r="AM38" s="33"/>
      <c r="AN38" s="34"/>
      <c r="AO38" s="33">
        <v>25</v>
      </c>
      <c r="AP38" s="33">
        <f>AO38*B5/C5</f>
        <v>25</v>
      </c>
      <c r="AQ38" s="34">
        <f>(AO38*B5/1000)/0.38</f>
        <v>0.65789473684210531</v>
      </c>
      <c r="AR38" s="33"/>
      <c r="AS38" s="33"/>
      <c r="AT38" s="34"/>
      <c r="AU38" s="33"/>
      <c r="AV38" s="33"/>
      <c r="AW38" s="34"/>
      <c r="AX38" s="17">
        <f t="shared" si="0"/>
        <v>0.65789473684210531</v>
      </c>
      <c r="AY38" t="s">
        <v>227</v>
      </c>
      <c r="AZ38" s="2">
        <f t="shared" si="1"/>
        <v>25</v>
      </c>
    </row>
    <row r="39" spans="1:52" x14ac:dyDescent="0.25">
      <c r="O39" s="13"/>
      <c r="P39" s="13"/>
    </row>
  </sheetData>
  <mergeCells count="41">
    <mergeCell ref="AE3:AH3"/>
    <mergeCell ref="AI3:AK3"/>
    <mergeCell ref="AO3:AQ3"/>
    <mergeCell ref="AS3:AU3"/>
    <mergeCell ref="AV3:AW3"/>
    <mergeCell ref="AE2:AH2"/>
    <mergeCell ref="AI2:AK2"/>
    <mergeCell ref="AO2:AQ2"/>
    <mergeCell ref="AS2:AU2"/>
    <mergeCell ref="AV2:AW2"/>
    <mergeCell ref="AI7:AK7"/>
    <mergeCell ref="A4:A5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F7:AH7"/>
    <mergeCell ref="C8:E8"/>
    <mergeCell ref="F8:H8"/>
    <mergeCell ref="I8:K8"/>
    <mergeCell ref="L8:N8"/>
    <mergeCell ref="O8:Q8"/>
    <mergeCell ref="AL7:AN7"/>
    <mergeCell ref="AO7:AQ7"/>
    <mergeCell ref="AR7:AT7"/>
    <mergeCell ref="AU7:AW7"/>
    <mergeCell ref="AX7:AX8"/>
    <mergeCell ref="AO8:AQ8"/>
    <mergeCell ref="AR8:AT8"/>
    <mergeCell ref="AU8:AW8"/>
    <mergeCell ref="AI8:AK8"/>
    <mergeCell ref="R8:T8"/>
    <mergeCell ref="U8:W8"/>
    <mergeCell ref="X8:Z8"/>
    <mergeCell ref="AA8:AC8"/>
    <mergeCell ref="AF8:AH8"/>
  </mergeCells>
  <pageMargins left="0" right="0" top="0" bottom="0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Z39"/>
  <sheetViews>
    <sheetView zoomScaleNormal="100" workbookViewId="0">
      <pane xSplit="5" ySplit="8" topLeftCell="F12" activePane="bottomRight" state="frozen"/>
      <selection pane="topRight" activeCell="F1" sqref="F1"/>
      <selection pane="bottomLeft" activeCell="A9" sqref="A9"/>
      <selection pane="bottomRight" activeCell="B6" sqref="B6"/>
    </sheetView>
  </sheetViews>
  <sheetFormatPr defaultRowHeight="15" x14ac:dyDescent="0.25"/>
  <cols>
    <col min="1" max="1" width="15.7109375" customWidth="1"/>
    <col min="2" max="2" width="4.7109375" customWidth="1"/>
    <col min="3" max="3" width="5.140625" customWidth="1"/>
    <col min="4" max="4" width="4.7109375" customWidth="1"/>
    <col min="5" max="5" width="4.7109375" style="2" customWidth="1"/>
    <col min="6" max="7" width="4.7109375" customWidth="1"/>
    <col min="8" max="8" width="4.7109375" style="2" customWidth="1"/>
    <col min="9" max="10" width="4.7109375" customWidth="1"/>
    <col min="11" max="11" width="4.7109375" style="2" customWidth="1"/>
    <col min="12" max="13" width="4.7109375" customWidth="1"/>
    <col min="14" max="14" width="4.7109375" style="2" customWidth="1"/>
    <col min="15" max="16" width="4.7109375" customWidth="1"/>
    <col min="17" max="17" width="4.7109375" style="2" customWidth="1"/>
    <col min="18" max="19" width="4.7109375" customWidth="1"/>
    <col min="20" max="20" width="4.7109375" style="2" customWidth="1"/>
    <col min="21" max="22" width="4.7109375" customWidth="1"/>
    <col min="23" max="23" width="4.7109375" style="2" customWidth="1"/>
    <col min="24" max="25" width="4.7109375" customWidth="1"/>
    <col min="26" max="26" width="4.7109375" style="2" customWidth="1"/>
    <col min="27" max="28" width="4.7109375" customWidth="1"/>
    <col min="29" max="29" width="4.7109375" style="2" customWidth="1"/>
    <col min="30" max="30" width="16.5703125" style="2" customWidth="1"/>
    <col min="31" max="34" width="4.7109375" style="2" customWidth="1"/>
    <col min="35" max="36" width="4.7109375" customWidth="1"/>
    <col min="37" max="37" width="4.7109375" style="2" customWidth="1"/>
    <col min="38" max="39" width="4.7109375" customWidth="1"/>
    <col min="40" max="40" width="4.7109375" style="2" customWidth="1"/>
    <col min="41" max="42" width="4.7109375" customWidth="1"/>
    <col min="43" max="43" width="4.7109375" style="2" customWidth="1"/>
    <col min="44" max="45" width="4.7109375" customWidth="1"/>
    <col min="46" max="46" width="4.7109375" style="2" customWidth="1"/>
    <col min="47" max="48" width="4.7109375" customWidth="1"/>
    <col min="49" max="49" width="4.7109375" style="2" customWidth="1"/>
    <col min="50" max="50" width="9.140625" style="2"/>
    <col min="51" max="51" width="9.140625" style="20"/>
    <col min="52" max="52" width="9.140625" style="2"/>
  </cols>
  <sheetData>
    <row r="1" spans="1:52" ht="18.75" x14ac:dyDescent="0.3">
      <c r="A1" t="s">
        <v>45</v>
      </c>
      <c r="J1" s="1" t="s">
        <v>0</v>
      </c>
      <c r="K1" s="1"/>
      <c r="L1" s="1"/>
      <c r="M1" s="1"/>
    </row>
    <row r="2" spans="1:52" ht="18.75" x14ac:dyDescent="0.3">
      <c r="F2" t="s">
        <v>1</v>
      </c>
      <c r="J2" s="1"/>
      <c r="K2" s="1"/>
      <c r="L2" s="3"/>
      <c r="M2" s="3"/>
      <c r="N2" s="14"/>
      <c r="O2" t="s">
        <v>2</v>
      </c>
    </row>
    <row r="3" spans="1:52" ht="18.75" x14ac:dyDescent="0.3">
      <c r="E3" s="2" t="s">
        <v>235</v>
      </c>
      <c r="J3" s="1"/>
      <c r="K3" s="1"/>
      <c r="L3" s="4"/>
      <c r="M3" s="4"/>
      <c r="N3" s="15"/>
      <c r="Q3" s="2" t="s">
        <v>236</v>
      </c>
      <c r="AE3" s="67" t="s">
        <v>56</v>
      </c>
      <c r="AF3" s="67"/>
      <c r="AG3" s="67"/>
      <c r="AH3" s="67"/>
      <c r="AI3" s="67"/>
      <c r="AJ3" s="67"/>
      <c r="AK3" s="67"/>
      <c r="AL3" s="69"/>
      <c r="AM3" s="69"/>
      <c r="AN3" s="69"/>
      <c r="AO3" s="67" t="s">
        <v>57</v>
      </c>
      <c r="AP3" s="67"/>
      <c r="AQ3" s="67"/>
      <c r="AS3" s="67" t="s">
        <v>58</v>
      </c>
      <c r="AT3" s="67"/>
      <c r="AU3" s="67"/>
      <c r="AV3" s="67"/>
      <c r="AW3" s="67"/>
      <c r="AX3" s="25" t="s">
        <v>245</v>
      </c>
      <c r="AY3" s="25"/>
      <c r="AZ3" s="29"/>
    </row>
    <row r="4" spans="1:52" x14ac:dyDescent="0.25">
      <c r="A4" s="66" t="s">
        <v>3</v>
      </c>
      <c r="B4" s="5" t="s">
        <v>4</v>
      </c>
      <c r="C4" s="5" t="s">
        <v>5</v>
      </c>
      <c r="AE4" s="67" t="s">
        <v>59</v>
      </c>
      <c r="AF4" s="67"/>
      <c r="AG4" s="67"/>
      <c r="AH4" s="67"/>
      <c r="AI4" s="67"/>
      <c r="AJ4" s="67"/>
      <c r="AK4" s="67"/>
      <c r="AL4" s="68"/>
      <c r="AM4" s="68"/>
      <c r="AN4" s="68"/>
      <c r="AO4" s="67" t="s">
        <v>222</v>
      </c>
      <c r="AP4" s="67"/>
      <c r="AQ4" s="67"/>
      <c r="AS4" s="67" t="s">
        <v>60</v>
      </c>
      <c r="AT4" s="67"/>
      <c r="AU4" s="67"/>
      <c r="AV4" s="68"/>
      <c r="AW4" s="68"/>
      <c r="AX4" s="25" t="s">
        <v>61</v>
      </c>
      <c r="AY4" s="25"/>
      <c r="AZ4" s="29"/>
    </row>
    <row r="5" spans="1:52" x14ac:dyDescent="0.25">
      <c r="A5" s="66"/>
      <c r="B5" s="5">
        <v>10</v>
      </c>
      <c r="C5" s="5">
        <v>10</v>
      </c>
    </row>
    <row r="6" spans="1:52" x14ac:dyDescent="0.25">
      <c r="A6" s="6"/>
      <c r="B6" s="7"/>
      <c r="C6" s="7"/>
    </row>
    <row r="7" spans="1:52" ht="46.5" customHeight="1" x14ac:dyDescent="0.25">
      <c r="A7" s="8" t="s">
        <v>6</v>
      </c>
      <c r="B7" s="9" t="s">
        <v>7</v>
      </c>
      <c r="C7" s="72" t="s">
        <v>126</v>
      </c>
      <c r="D7" s="72"/>
      <c r="E7" s="72"/>
      <c r="F7" s="72" t="s">
        <v>47</v>
      </c>
      <c r="G7" s="72"/>
      <c r="H7" s="72"/>
      <c r="I7" s="72" t="s">
        <v>165</v>
      </c>
      <c r="J7" s="72"/>
      <c r="K7" s="72"/>
      <c r="L7" s="72" t="s">
        <v>48</v>
      </c>
      <c r="M7" s="72"/>
      <c r="N7" s="72"/>
      <c r="O7" s="72" t="s">
        <v>170</v>
      </c>
      <c r="P7" s="72"/>
      <c r="Q7" s="72"/>
      <c r="R7" s="72" t="s">
        <v>136</v>
      </c>
      <c r="S7" s="72"/>
      <c r="T7" s="72"/>
      <c r="U7" s="72" t="s">
        <v>140</v>
      </c>
      <c r="V7" s="72"/>
      <c r="W7" s="72"/>
      <c r="X7" s="72" t="s">
        <v>118</v>
      </c>
      <c r="Y7" s="72"/>
      <c r="Z7" s="72"/>
      <c r="AA7" s="76" t="s">
        <v>125</v>
      </c>
      <c r="AB7" s="77"/>
      <c r="AC7" s="78"/>
      <c r="AD7" s="8" t="s">
        <v>6</v>
      </c>
      <c r="AE7" s="9" t="s">
        <v>7</v>
      </c>
      <c r="AF7" s="74" t="s">
        <v>193</v>
      </c>
      <c r="AG7" s="74"/>
      <c r="AH7" s="74"/>
      <c r="AI7" s="74" t="s">
        <v>289</v>
      </c>
      <c r="AJ7" s="74"/>
      <c r="AK7" s="74"/>
      <c r="AL7" s="74" t="s">
        <v>166</v>
      </c>
      <c r="AM7" s="74"/>
      <c r="AN7" s="74"/>
      <c r="AO7" s="74" t="s">
        <v>292</v>
      </c>
      <c r="AP7" s="74"/>
      <c r="AQ7" s="74"/>
      <c r="AR7" s="74" t="s">
        <v>49</v>
      </c>
      <c r="AS7" s="74"/>
      <c r="AT7" s="74"/>
      <c r="AU7" s="74" t="s">
        <v>10</v>
      </c>
      <c r="AV7" s="74"/>
      <c r="AW7" s="74"/>
      <c r="AX7" s="70" t="s">
        <v>16</v>
      </c>
    </row>
    <row r="8" spans="1:52" s="2" customFormat="1" x14ac:dyDescent="0.25">
      <c r="A8" s="10" t="s">
        <v>17</v>
      </c>
      <c r="B8" s="10"/>
      <c r="C8" s="71">
        <v>200</v>
      </c>
      <c r="D8" s="71"/>
      <c r="E8" s="71"/>
      <c r="F8" s="71">
        <v>200</v>
      </c>
      <c r="G8" s="71"/>
      <c r="H8" s="71"/>
      <c r="I8" s="71">
        <v>50</v>
      </c>
      <c r="J8" s="71"/>
      <c r="K8" s="71"/>
      <c r="L8" s="71">
        <v>100</v>
      </c>
      <c r="M8" s="71"/>
      <c r="N8" s="71"/>
      <c r="O8" s="71">
        <v>60</v>
      </c>
      <c r="P8" s="71"/>
      <c r="Q8" s="71"/>
      <c r="R8" s="71">
        <v>200</v>
      </c>
      <c r="S8" s="71"/>
      <c r="T8" s="71"/>
      <c r="U8" s="71">
        <v>130</v>
      </c>
      <c r="V8" s="71"/>
      <c r="W8" s="71"/>
      <c r="X8" s="71">
        <v>70</v>
      </c>
      <c r="Y8" s="71"/>
      <c r="Z8" s="71"/>
      <c r="AA8" s="71">
        <v>30</v>
      </c>
      <c r="AB8" s="71"/>
      <c r="AC8" s="71"/>
      <c r="AD8" s="10" t="s">
        <v>17</v>
      </c>
      <c r="AE8" s="10"/>
      <c r="AF8" s="10"/>
      <c r="AG8" s="10">
        <v>200</v>
      </c>
      <c r="AH8" s="10"/>
      <c r="AI8" s="71">
        <v>38</v>
      </c>
      <c r="AJ8" s="71"/>
      <c r="AK8" s="71"/>
      <c r="AL8" s="71">
        <v>150</v>
      </c>
      <c r="AM8" s="71"/>
      <c r="AN8" s="71"/>
      <c r="AO8" s="71">
        <v>15</v>
      </c>
      <c r="AP8" s="71"/>
      <c r="AQ8" s="71"/>
      <c r="AR8" s="71">
        <v>150</v>
      </c>
      <c r="AS8" s="71"/>
      <c r="AT8" s="71"/>
      <c r="AU8" s="71">
        <v>60</v>
      </c>
      <c r="AV8" s="71"/>
      <c r="AW8" s="71"/>
      <c r="AX8" s="70"/>
      <c r="AY8" s="21"/>
    </row>
    <row r="9" spans="1:52" x14ac:dyDescent="0.25">
      <c r="A9" s="5" t="s">
        <v>254</v>
      </c>
      <c r="B9" s="11" t="s">
        <v>39</v>
      </c>
      <c r="C9" s="12"/>
      <c r="D9" s="12"/>
      <c r="E9" s="10"/>
      <c r="F9" s="12"/>
      <c r="G9" s="12"/>
      <c r="H9" s="10"/>
      <c r="I9" s="12"/>
      <c r="J9" s="12"/>
      <c r="K9" s="10"/>
      <c r="L9" s="12">
        <v>100</v>
      </c>
      <c r="M9" s="12">
        <f>L9*B5/C5</f>
        <v>100</v>
      </c>
      <c r="N9" s="10">
        <f>(L9*B5/1000)/0.5</f>
        <v>2</v>
      </c>
      <c r="O9" s="12"/>
      <c r="P9" s="12"/>
      <c r="Q9" s="10"/>
      <c r="R9" s="12"/>
      <c r="S9" s="12"/>
      <c r="T9" s="10"/>
      <c r="U9" s="12"/>
      <c r="V9" s="12"/>
      <c r="W9" s="10"/>
      <c r="X9" s="12"/>
      <c r="Y9" s="12"/>
      <c r="Z9" s="10"/>
      <c r="AA9" s="12"/>
      <c r="AB9" s="12"/>
      <c r="AC9" s="10"/>
      <c r="AD9" s="5" t="s">
        <v>254</v>
      </c>
      <c r="AE9" s="11" t="s">
        <v>39</v>
      </c>
      <c r="AF9" s="11"/>
      <c r="AG9" s="11"/>
      <c r="AH9" s="11"/>
      <c r="AI9" s="12"/>
      <c r="AJ9" s="12"/>
      <c r="AK9" s="10"/>
      <c r="AL9" s="12"/>
      <c r="AM9" s="12"/>
      <c r="AN9" s="10"/>
      <c r="AO9" s="12"/>
      <c r="AP9" s="12"/>
      <c r="AQ9" s="10"/>
      <c r="AR9" s="12"/>
      <c r="AS9" s="12"/>
      <c r="AT9" s="10"/>
      <c r="AU9" s="12"/>
      <c r="AV9" s="12"/>
      <c r="AW9" s="10"/>
      <c r="AX9" s="17">
        <f>E9+H9+N9+K9+Q9+T9+W9+Z9+AC9+AK9+AN9+AQ9+AT9+AW9+AH9</f>
        <v>2</v>
      </c>
      <c r="AY9" s="20" t="s">
        <v>300</v>
      </c>
      <c r="AZ9" s="2">
        <f>C9+F9+I9+L9+O9+R9+U9+X9+AA9+AI9+AL9+AO9+AR9+AU9+AF9</f>
        <v>100</v>
      </c>
    </row>
    <row r="10" spans="1:52" x14ac:dyDescent="0.25">
      <c r="A10" s="5" t="s">
        <v>27</v>
      </c>
      <c r="B10" s="11" t="s">
        <v>18</v>
      </c>
      <c r="C10" s="12"/>
      <c r="D10" s="12"/>
      <c r="E10" s="10"/>
      <c r="F10" s="12"/>
      <c r="G10" s="12"/>
      <c r="H10" s="10"/>
      <c r="I10" s="12"/>
      <c r="J10" s="12"/>
      <c r="K10" s="10"/>
      <c r="L10" s="12">
        <v>20</v>
      </c>
      <c r="M10" s="12">
        <f>L10*B5/C5</f>
        <v>20</v>
      </c>
      <c r="N10" s="10">
        <f>(L10*B5/1000)</f>
        <v>0.2</v>
      </c>
      <c r="O10" s="12"/>
      <c r="P10" s="12"/>
      <c r="Q10" s="10"/>
      <c r="R10" s="12"/>
      <c r="S10" s="12"/>
      <c r="T10" s="10"/>
      <c r="U10" s="12"/>
      <c r="V10" s="12"/>
      <c r="W10" s="10"/>
      <c r="X10" s="12"/>
      <c r="Y10" s="12"/>
      <c r="Z10" s="10"/>
      <c r="AA10" s="12"/>
      <c r="AB10" s="12"/>
      <c r="AC10" s="10"/>
      <c r="AD10" s="5" t="s">
        <v>27</v>
      </c>
      <c r="AE10" s="11" t="s">
        <v>18</v>
      </c>
      <c r="AF10" s="11"/>
      <c r="AG10" s="11"/>
      <c r="AH10" s="11"/>
      <c r="AI10" s="12"/>
      <c r="AJ10" s="12"/>
      <c r="AK10" s="10"/>
      <c r="AL10" s="12"/>
      <c r="AM10" s="12"/>
      <c r="AN10" s="10"/>
      <c r="AO10" s="12"/>
      <c r="AP10" s="12"/>
      <c r="AQ10" s="10"/>
      <c r="AR10" s="12"/>
      <c r="AS10" s="12"/>
      <c r="AT10" s="10"/>
      <c r="AU10" s="12"/>
      <c r="AV10" s="12"/>
      <c r="AW10" s="10"/>
      <c r="AX10" s="17">
        <f t="shared" ref="AX10:AX38" si="0">E10+H10+N10+K10+Q10+T10+W10+Z10+AC10+AK10+AN10+AQ10+AT10+AW10+AH10</f>
        <v>0.2</v>
      </c>
      <c r="AZ10" s="2">
        <f t="shared" ref="AZ10:AZ38" si="1">C10+F10+I10+L10+O10+R10+U10+X10+AA10+AI10+AL10+AO10+AR10+AU10+AF10</f>
        <v>20</v>
      </c>
    </row>
    <row r="11" spans="1:52" x14ac:dyDescent="0.25">
      <c r="A11" s="5" t="s">
        <v>19</v>
      </c>
      <c r="B11" s="11" t="s">
        <v>38</v>
      </c>
      <c r="C11" s="12">
        <v>150</v>
      </c>
      <c r="D11" s="12">
        <f>C11*B5/C5</f>
        <v>150</v>
      </c>
      <c r="E11" s="10">
        <f>(C11*B5/1000)</f>
        <v>1.5</v>
      </c>
      <c r="F11" s="12"/>
      <c r="G11" s="12"/>
      <c r="H11" s="10"/>
      <c r="I11" s="12"/>
      <c r="J11" s="12"/>
      <c r="K11" s="10"/>
      <c r="L11" s="12"/>
      <c r="M11" s="12"/>
      <c r="N11" s="10"/>
      <c r="O11" s="12"/>
      <c r="P11" s="12"/>
      <c r="Q11" s="10"/>
      <c r="R11" s="12"/>
      <c r="S11" s="12"/>
      <c r="T11" s="10"/>
      <c r="U11" s="12"/>
      <c r="V11" s="12"/>
      <c r="W11" s="10"/>
      <c r="X11" s="12">
        <v>16.600000000000001</v>
      </c>
      <c r="Y11" s="12">
        <f>X11*B5/C5</f>
        <v>16.600000000000001</v>
      </c>
      <c r="Z11" s="10">
        <f>(X11*B5/1000)</f>
        <v>0.16600000000000001</v>
      </c>
      <c r="AA11" s="12"/>
      <c r="AB11" s="12"/>
      <c r="AC11" s="10"/>
      <c r="AD11" s="5" t="s">
        <v>19</v>
      </c>
      <c r="AE11" s="11" t="s">
        <v>38</v>
      </c>
      <c r="AF11" s="11"/>
      <c r="AG11" s="11"/>
      <c r="AH11" s="11"/>
      <c r="AI11" s="12"/>
      <c r="AJ11" s="12"/>
      <c r="AK11" s="10"/>
      <c r="AL11" s="12"/>
      <c r="AM11" s="12"/>
      <c r="AN11" s="10"/>
      <c r="AO11" s="12"/>
      <c r="AP11" s="12"/>
      <c r="AQ11" s="10"/>
      <c r="AR11" s="12"/>
      <c r="AS11" s="12"/>
      <c r="AT11" s="10"/>
      <c r="AU11" s="12"/>
      <c r="AV11" s="12"/>
      <c r="AW11" s="10"/>
      <c r="AX11" s="17">
        <f t="shared" si="0"/>
        <v>1.6659999999999999</v>
      </c>
      <c r="AZ11" s="2">
        <f t="shared" si="1"/>
        <v>166.6</v>
      </c>
    </row>
    <row r="12" spans="1:52" x14ac:dyDescent="0.25">
      <c r="A12" s="5" t="s">
        <v>279</v>
      </c>
      <c r="B12" s="11" t="s">
        <v>18</v>
      </c>
      <c r="C12" s="12">
        <v>24</v>
      </c>
      <c r="D12" s="12">
        <f>C12*B5/C5</f>
        <v>24</v>
      </c>
      <c r="E12" s="10">
        <f>(C12*B5/1000)</f>
        <v>0.24</v>
      </c>
      <c r="F12" s="12"/>
      <c r="G12" s="12"/>
      <c r="H12" s="10"/>
      <c r="I12" s="12"/>
      <c r="J12" s="12"/>
      <c r="K12" s="10"/>
      <c r="L12" s="12"/>
      <c r="M12" s="12"/>
      <c r="N12" s="10"/>
      <c r="O12" s="12"/>
      <c r="P12" s="12"/>
      <c r="Q12" s="10"/>
      <c r="R12" s="12"/>
      <c r="S12" s="12"/>
      <c r="T12" s="10"/>
      <c r="U12" s="12"/>
      <c r="V12" s="12"/>
      <c r="W12" s="10"/>
      <c r="X12" s="12"/>
      <c r="Y12" s="12"/>
      <c r="Z12" s="10"/>
      <c r="AA12" s="12"/>
      <c r="AB12" s="12"/>
      <c r="AC12" s="10"/>
      <c r="AD12" s="5" t="s">
        <v>129</v>
      </c>
      <c r="AE12" s="11" t="s">
        <v>18</v>
      </c>
      <c r="AF12" s="11"/>
      <c r="AG12" s="11"/>
      <c r="AH12" s="11"/>
      <c r="AI12" s="12"/>
      <c r="AJ12" s="12"/>
      <c r="AK12" s="10"/>
      <c r="AL12" s="12"/>
      <c r="AM12" s="12"/>
      <c r="AN12" s="10"/>
      <c r="AO12" s="12"/>
      <c r="AP12" s="12"/>
      <c r="AQ12" s="10"/>
      <c r="AR12" s="12"/>
      <c r="AS12" s="12"/>
      <c r="AT12" s="10"/>
      <c r="AU12" s="12"/>
      <c r="AV12" s="12"/>
      <c r="AW12" s="10"/>
      <c r="AX12" s="17">
        <f t="shared" si="0"/>
        <v>0.24</v>
      </c>
      <c r="AZ12" s="2">
        <f t="shared" si="1"/>
        <v>24</v>
      </c>
    </row>
    <row r="13" spans="1:52" x14ac:dyDescent="0.25">
      <c r="A13" s="5" t="s">
        <v>23</v>
      </c>
      <c r="B13" s="11" t="s">
        <v>18</v>
      </c>
      <c r="C13" s="12">
        <v>4</v>
      </c>
      <c r="D13" s="12">
        <f>C13*B5/C5</f>
        <v>4</v>
      </c>
      <c r="E13" s="10">
        <f>(C13*B5/1000)</f>
        <v>0.04</v>
      </c>
      <c r="F13" s="12">
        <v>14</v>
      </c>
      <c r="G13" s="12">
        <f>F13*B5/C5</f>
        <v>14</v>
      </c>
      <c r="H13" s="10">
        <f>(F13*B5/1000)</f>
        <v>0.14000000000000001</v>
      </c>
      <c r="I13" s="12"/>
      <c r="J13" s="12"/>
      <c r="K13" s="10"/>
      <c r="L13" s="12"/>
      <c r="M13" s="12"/>
      <c r="N13" s="10"/>
      <c r="O13" s="12"/>
      <c r="P13" s="12"/>
      <c r="Q13" s="10"/>
      <c r="R13" s="12"/>
      <c r="S13" s="12"/>
      <c r="T13" s="10"/>
      <c r="U13" s="12"/>
      <c r="V13" s="12"/>
      <c r="W13" s="10"/>
      <c r="X13" s="12"/>
      <c r="Y13" s="12"/>
      <c r="Z13" s="10"/>
      <c r="AA13" s="12"/>
      <c r="AB13" s="12"/>
      <c r="AC13" s="10"/>
      <c r="AD13" s="5" t="s">
        <v>23</v>
      </c>
      <c r="AE13" s="11" t="s">
        <v>18</v>
      </c>
      <c r="AF13" s="12">
        <v>10</v>
      </c>
      <c r="AG13" s="12">
        <f>AF13*B5/C5</f>
        <v>10</v>
      </c>
      <c r="AH13" s="10">
        <f>(AF13*B5/1000)</f>
        <v>0.1</v>
      </c>
      <c r="AI13" s="12"/>
      <c r="AJ13" s="12"/>
      <c r="AK13" s="10"/>
      <c r="AL13" s="12"/>
      <c r="AM13" s="12"/>
      <c r="AN13" s="10"/>
      <c r="AO13" s="12"/>
      <c r="AP13" s="12"/>
      <c r="AQ13" s="10"/>
      <c r="AR13" s="12"/>
      <c r="AS13" s="12"/>
      <c r="AT13" s="10"/>
      <c r="AU13" s="12"/>
      <c r="AV13" s="12"/>
      <c r="AW13" s="10"/>
      <c r="AX13" s="17">
        <f t="shared" si="0"/>
        <v>0.28000000000000003</v>
      </c>
      <c r="AZ13" s="2">
        <f t="shared" si="1"/>
        <v>28</v>
      </c>
    </row>
    <row r="14" spans="1:52" x14ac:dyDescent="0.25">
      <c r="A14" s="5" t="s">
        <v>21</v>
      </c>
      <c r="B14" s="11" t="s">
        <v>18</v>
      </c>
      <c r="C14" s="12">
        <v>3</v>
      </c>
      <c r="D14" s="12">
        <f>C14*B5/C5</f>
        <v>3</v>
      </c>
      <c r="E14" s="10">
        <f>(C14*B5/1000)</f>
        <v>0.03</v>
      </c>
      <c r="F14" s="12"/>
      <c r="G14" s="12"/>
      <c r="H14" s="10"/>
      <c r="I14" s="12"/>
      <c r="J14" s="12"/>
      <c r="K14" s="10"/>
      <c r="L14" s="12"/>
      <c r="M14" s="12"/>
      <c r="N14" s="10"/>
      <c r="O14" s="12"/>
      <c r="P14" s="12"/>
      <c r="Q14" s="10"/>
      <c r="R14" s="12">
        <v>1.2</v>
      </c>
      <c r="S14" s="12">
        <f>R14*B5/C5</f>
        <v>1.2</v>
      </c>
      <c r="T14" s="10">
        <f>(R14*B5/1000)</f>
        <v>1.2E-2</v>
      </c>
      <c r="U14" s="12">
        <v>4</v>
      </c>
      <c r="V14" s="12">
        <f>U14*B5/C5</f>
        <v>4</v>
      </c>
      <c r="W14" s="10">
        <f>(U14*B5/1000)</f>
        <v>0.04</v>
      </c>
      <c r="X14" s="12"/>
      <c r="Y14" s="12"/>
      <c r="Z14" s="10"/>
      <c r="AA14" s="12"/>
      <c r="AB14" s="12"/>
      <c r="AC14" s="10"/>
      <c r="AD14" s="5" t="s">
        <v>21</v>
      </c>
      <c r="AE14" s="11" t="s">
        <v>18</v>
      </c>
      <c r="AF14" s="11"/>
      <c r="AG14" s="11"/>
      <c r="AH14" s="11"/>
      <c r="AI14" s="12"/>
      <c r="AJ14" s="12"/>
      <c r="AK14" s="10"/>
      <c r="AL14" s="12">
        <v>3.7</v>
      </c>
      <c r="AM14" s="12">
        <f>AL14*B5/C5</f>
        <v>3.7</v>
      </c>
      <c r="AN14" s="10">
        <f>(AL14*B5/1000)</f>
        <v>3.6999999999999998E-2</v>
      </c>
      <c r="AO14" s="12"/>
      <c r="AP14" s="12"/>
      <c r="AQ14" s="10"/>
      <c r="AR14" s="12"/>
      <c r="AS14" s="12"/>
      <c r="AT14" s="10"/>
      <c r="AU14" s="12"/>
      <c r="AV14" s="12"/>
      <c r="AW14" s="10"/>
      <c r="AX14" s="17">
        <f t="shared" si="0"/>
        <v>0.11899999999999999</v>
      </c>
      <c r="AZ14" s="2">
        <f t="shared" si="1"/>
        <v>11.899999999999999</v>
      </c>
    </row>
    <row r="15" spans="1:52" x14ac:dyDescent="0.25">
      <c r="A15" s="5" t="s">
        <v>36</v>
      </c>
      <c r="B15" s="11" t="s">
        <v>18</v>
      </c>
      <c r="C15" s="12"/>
      <c r="D15" s="12"/>
      <c r="E15" s="10"/>
      <c r="F15" s="12">
        <v>0.6</v>
      </c>
      <c r="G15" s="12">
        <f>F15*B5/C5</f>
        <v>0.6</v>
      </c>
      <c r="H15" s="10">
        <f>(F15*B5/1000)</f>
        <v>6.0000000000000001E-3</v>
      </c>
      <c r="I15" s="12"/>
      <c r="J15" s="12"/>
      <c r="K15" s="10"/>
      <c r="L15" s="12"/>
      <c r="M15" s="12"/>
      <c r="N15" s="10"/>
      <c r="O15" s="12"/>
      <c r="P15" s="12"/>
      <c r="Q15" s="10"/>
      <c r="R15" s="12"/>
      <c r="S15" s="12"/>
      <c r="T15" s="10"/>
      <c r="U15" s="12"/>
      <c r="V15" s="12"/>
      <c r="W15" s="10"/>
      <c r="X15" s="12"/>
      <c r="Y15" s="12"/>
      <c r="Z15" s="10"/>
      <c r="AA15" s="12"/>
      <c r="AB15" s="12"/>
      <c r="AC15" s="10"/>
      <c r="AD15" s="5" t="s">
        <v>36</v>
      </c>
      <c r="AE15" s="11" t="s">
        <v>18</v>
      </c>
      <c r="AF15" s="11"/>
      <c r="AG15" s="11"/>
      <c r="AH15" s="11"/>
      <c r="AI15" s="12"/>
      <c r="AJ15" s="12"/>
      <c r="AK15" s="10"/>
      <c r="AL15" s="12"/>
      <c r="AM15" s="12"/>
      <c r="AN15" s="10"/>
      <c r="AO15" s="12"/>
      <c r="AP15" s="12"/>
      <c r="AQ15" s="10"/>
      <c r="AR15" s="12"/>
      <c r="AS15" s="12"/>
      <c r="AT15" s="10"/>
      <c r="AU15" s="12"/>
      <c r="AV15" s="12"/>
      <c r="AW15" s="10"/>
      <c r="AX15" s="17">
        <f t="shared" si="0"/>
        <v>6.0000000000000001E-3</v>
      </c>
      <c r="AZ15" s="2">
        <f t="shared" si="1"/>
        <v>0.6</v>
      </c>
    </row>
    <row r="16" spans="1:52" x14ac:dyDescent="0.25">
      <c r="A16" s="5" t="s">
        <v>50</v>
      </c>
      <c r="B16" s="11" t="s">
        <v>18</v>
      </c>
      <c r="C16" s="12"/>
      <c r="D16" s="12"/>
      <c r="E16" s="10"/>
      <c r="F16" s="12">
        <v>10</v>
      </c>
      <c r="G16" s="12">
        <f>F16*B5/C5</f>
        <v>10</v>
      </c>
      <c r="H16" s="10">
        <f>(F16*B5/1000)</f>
        <v>0.1</v>
      </c>
      <c r="I16" s="12"/>
      <c r="J16" s="12"/>
      <c r="K16" s="10"/>
      <c r="L16" s="12"/>
      <c r="M16" s="12"/>
      <c r="N16" s="10"/>
      <c r="O16" s="12"/>
      <c r="P16" s="12"/>
      <c r="Q16" s="10"/>
      <c r="R16" s="12"/>
      <c r="S16" s="12"/>
      <c r="T16" s="10"/>
      <c r="U16" s="12"/>
      <c r="V16" s="12"/>
      <c r="W16" s="10"/>
      <c r="X16" s="12"/>
      <c r="Y16" s="12"/>
      <c r="Z16" s="10"/>
      <c r="AA16" s="12"/>
      <c r="AB16" s="12"/>
      <c r="AC16" s="10"/>
      <c r="AD16" s="5" t="s">
        <v>50</v>
      </c>
      <c r="AE16" s="11" t="s">
        <v>18</v>
      </c>
      <c r="AF16" s="11"/>
      <c r="AG16" s="11"/>
      <c r="AH16" s="11"/>
      <c r="AI16" s="12"/>
      <c r="AJ16" s="12"/>
      <c r="AK16" s="10"/>
      <c r="AL16" s="12"/>
      <c r="AM16" s="12"/>
      <c r="AN16" s="10"/>
      <c r="AO16" s="12"/>
      <c r="AP16" s="12"/>
      <c r="AQ16" s="10"/>
      <c r="AR16" s="12"/>
      <c r="AS16" s="12"/>
      <c r="AT16" s="10"/>
      <c r="AU16" s="12"/>
      <c r="AV16" s="12"/>
      <c r="AW16" s="10"/>
      <c r="AX16" s="17">
        <f t="shared" si="0"/>
        <v>0.1</v>
      </c>
      <c r="AZ16" s="2">
        <f t="shared" si="1"/>
        <v>10</v>
      </c>
    </row>
    <row r="17" spans="1:52" x14ac:dyDescent="0.25">
      <c r="A17" s="5" t="s">
        <v>52</v>
      </c>
      <c r="B17" s="11" t="s">
        <v>18</v>
      </c>
      <c r="C17" s="12"/>
      <c r="D17" s="12"/>
      <c r="E17" s="10"/>
      <c r="F17" s="12"/>
      <c r="G17" s="12"/>
      <c r="H17" s="10"/>
      <c r="I17" s="12"/>
      <c r="J17" s="12"/>
      <c r="K17" s="10"/>
      <c r="L17" s="12"/>
      <c r="M17" s="12"/>
      <c r="N17" s="10"/>
      <c r="O17" s="12"/>
      <c r="P17" s="12"/>
      <c r="Q17" s="10"/>
      <c r="R17" s="12"/>
      <c r="S17" s="12"/>
      <c r="T17" s="10"/>
      <c r="U17" s="12"/>
      <c r="V17" s="12"/>
      <c r="W17" s="10"/>
      <c r="X17" s="12"/>
      <c r="Y17" s="12"/>
      <c r="Z17" s="10"/>
      <c r="AA17" s="12"/>
      <c r="AB17" s="12"/>
      <c r="AC17" s="10"/>
      <c r="AD17" s="5" t="s">
        <v>52</v>
      </c>
      <c r="AE17" s="11" t="s">
        <v>18</v>
      </c>
      <c r="AF17" s="11"/>
      <c r="AG17" s="11"/>
      <c r="AH17" s="11"/>
      <c r="AI17" s="12"/>
      <c r="AJ17" s="12"/>
      <c r="AK17" s="10"/>
      <c r="AL17" s="12">
        <v>21</v>
      </c>
      <c r="AM17" s="12">
        <f>AL17*B5/C5</f>
        <v>21</v>
      </c>
      <c r="AN17" s="10">
        <f>(AL17*B5/1000)</f>
        <v>0.21</v>
      </c>
      <c r="AO17" s="12"/>
      <c r="AP17" s="12"/>
      <c r="AQ17" s="10"/>
      <c r="AR17" s="12"/>
      <c r="AS17" s="12"/>
      <c r="AT17" s="10"/>
      <c r="AU17" s="12"/>
      <c r="AV17" s="12"/>
      <c r="AW17" s="10"/>
      <c r="AX17" s="17">
        <f t="shared" si="0"/>
        <v>0.21</v>
      </c>
      <c r="AZ17" s="2">
        <f t="shared" si="1"/>
        <v>21</v>
      </c>
    </row>
    <row r="18" spans="1:52" x14ac:dyDescent="0.25">
      <c r="A18" s="5" t="s">
        <v>94</v>
      </c>
      <c r="B18" s="11" t="s">
        <v>39</v>
      </c>
      <c r="C18" s="12"/>
      <c r="D18" s="12"/>
      <c r="E18" s="10"/>
      <c r="F18" s="12"/>
      <c r="G18" s="12"/>
      <c r="H18" s="10"/>
      <c r="I18" s="12">
        <v>20</v>
      </c>
      <c r="J18" s="12">
        <f>I18*B5/C5</f>
        <v>20</v>
      </c>
      <c r="K18" s="10">
        <f>(I18*B5/1000)/0.6</f>
        <v>0.33333333333333337</v>
      </c>
      <c r="L18" s="12"/>
      <c r="M18" s="12"/>
      <c r="N18" s="10"/>
      <c r="O18" s="12"/>
      <c r="P18" s="12"/>
      <c r="Q18" s="10"/>
      <c r="R18" s="12"/>
      <c r="S18" s="12"/>
      <c r="T18" s="10"/>
      <c r="U18" s="12"/>
      <c r="V18" s="12"/>
      <c r="W18" s="10"/>
      <c r="X18" s="12"/>
      <c r="Y18" s="12"/>
      <c r="Z18" s="10"/>
      <c r="AA18" s="12"/>
      <c r="AB18" s="12"/>
      <c r="AC18" s="10"/>
      <c r="AD18" s="5" t="s">
        <v>94</v>
      </c>
      <c r="AE18" s="11" t="s">
        <v>39</v>
      </c>
      <c r="AF18" s="11"/>
      <c r="AG18" s="11"/>
      <c r="AH18" s="11"/>
      <c r="AI18" s="12"/>
      <c r="AJ18" s="12"/>
      <c r="AK18" s="10"/>
      <c r="AL18" s="12"/>
      <c r="AM18" s="12"/>
      <c r="AN18" s="10"/>
      <c r="AO18" s="12"/>
      <c r="AP18" s="12"/>
      <c r="AQ18" s="10"/>
      <c r="AR18" s="12"/>
      <c r="AS18" s="12"/>
      <c r="AT18" s="10"/>
      <c r="AU18" s="12"/>
      <c r="AV18" s="12"/>
      <c r="AW18" s="10"/>
      <c r="AX18" s="17">
        <f t="shared" si="0"/>
        <v>0.33333333333333337</v>
      </c>
      <c r="AY18" s="22" t="s">
        <v>42</v>
      </c>
      <c r="AZ18" s="2">
        <f t="shared" si="1"/>
        <v>20</v>
      </c>
    </row>
    <row r="19" spans="1:52" x14ac:dyDescent="0.25">
      <c r="A19" s="5" t="s">
        <v>257</v>
      </c>
      <c r="B19" s="11" t="s">
        <v>39</v>
      </c>
      <c r="C19" s="12"/>
      <c r="D19" s="12"/>
      <c r="E19" s="10"/>
      <c r="F19" s="12"/>
      <c r="G19" s="12"/>
      <c r="H19" s="10"/>
      <c r="I19" s="12">
        <v>30</v>
      </c>
      <c r="J19" s="12">
        <f>I19*B5/C5</f>
        <v>30</v>
      </c>
      <c r="K19" s="10">
        <f>(I19*C5/1000)/0.3</f>
        <v>1</v>
      </c>
      <c r="L19" s="12"/>
      <c r="M19" s="12"/>
      <c r="N19" s="10"/>
      <c r="O19" s="12"/>
      <c r="P19" s="12"/>
      <c r="Q19" s="10"/>
      <c r="R19" s="12"/>
      <c r="S19" s="12"/>
      <c r="T19" s="10"/>
      <c r="U19" s="12"/>
      <c r="V19" s="12"/>
      <c r="W19" s="10"/>
      <c r="X19" s="12">
        <v>9</v>
      </c>
      <c r="Y19" s="12">
        <f>X19*B5/C5</f>
        <v>9</v>
      </c>
      <c r="Z19" s="10">
        <f>(X19*B5/1000)/0.3</f>
        <v>0.3</v>
      </c>
      <c r="AA19" s="12"/>
      <c r="AB19" s="12"/>
      <c r="AC19" s="10"/>
      <c r="AD19" s="5" t="s">
        <v>257</v>
      </c>
      <c r="AE19" s="11" t="s">
        <v>39</v>
      </c>
      <c r="AF19" s="11"/>
      <c r="AG19" s="11"/>
      <c r="AH19" s="11"/>
      <c r="AI19" s="12"/>
      <c r="AJ19" s="12"/>
      <c r="AK19" s="10"/>
      <c r="AL19" s="12"/>
      <c r="AM19" s="12"/>
      <c r="AN19" s="10"/>
      <c r="AO19" s="12">
        <v>15</v>
      </c>
      <c r="AP19" s="12">
        <f>AO19*B5/C5</f>
        <v>15</v>
      </c>
      <c r="AQ19" s="10">
        <f>(AO19*B5/1000)/0.3</f>
        <v>0.5</v>
      </c>
      <c r="AR19" s="12"/>
      <c r="AS19" s="12"/>
      <c r="AT19" s="10"/>
      <c r="AU19" s="12"/>
      <c r="AV19" s="12"/>
      <c r="AW19" s="10"/>
      <c r="AX19" s="17">
        <f t="shared" si="0"/>
        <v>1.8</v>
      </c>
      <c r="AY19" s="20" t="s">
        <v>41</v>
      </c>
      <c r="AZ19" s="2">
        <f t="shared" si="1"/>
        <v>54</v>
      </c>
    </row>
    <row r="20" spans="1:52" x14ac:dyDescent="0.25">
      <c r="A20" s="5" t="s">
        <v>26</v>
      </c>
      <c r="B20" s="11" t="s">
        <v>39</v>
      </c>
      <c r="C20" s="12"/>
      <c r="D20" s="12"/>
      <c r="E20" s="10"/>
      <c r="F20" s="12"/>
      <c r="G20" s="12"/>
      <c r="H20" s="10"/>
      <c r="I20" s="12"/>
      <c r="J20" s="12"/>
      <c r="K20" s="10"/>
      <c r="L20" s="12"/>
      <c r="M20" s="12"/>
      <c r="N20" s="10"/>
      <c r="O20" s="12"/>
      <c r="P20" s="12"/>
      <c r="Q20" s="10"/>
      <c r="R20" s="12"/>
      <c r="S20" s="12"/>
      <c r="T20" s="10"/>
      <c r="U20" s="12"/>
      <c r="V20" s="12"/>
      <c r="W20" s="10"/>
      <c r="X20" s="12"/>
      <c r="Y20" s="12"/>
      <c r="Z20" s="10"/>
      <c r="AA20" s="12"/>
      <c r="AB20" s="12"/>
      <c r="AC20" s="10"/>
      <c r="AD20" s="5" t="s">
        <v>26</v>
      </c>
      <c r="AE20" s="11" t="s">
        <v>39</v>
      </c>
      <c r="AF20" s="11"/>
      <c r="AG20" s="11"/>
      <c r="AH20" s="11"/>
      <c r="AI20" s="12">
        <v>38</v>
      </c>
      <c r="AJ20" s="12">
        <f>AI20*B5/C5</f>
        <v>38</v>
      </c>
      <c r="AK20" s="10">
        <f>(AI20*B5/1000)/0.6</f>
        <v>0.63333333333333341</v>
      </c>
      <c r="AL20" s="12"/>
      <c r="AM20" s="12"/>
      <c r="AN20" s="10"/>
      <c r="AO20" s="12"/>
      <c r="AP20" s="12"/>
      <c r="AQ20" s="10"/>
      <c r="AR20" s="12"/>
      <c r="AS20" s="12"/>
      <c r="AT20" s="10"/>
      <c r="AU20" s="12"/>
      <c r="AV20" s="12"/>
      <c r="AW20" s="10"/>
      <c r="AX20" s="17">
        <f t="shared" si="0"/>
        <v>0.63333333333333341</v>
      </c>
      <c r="AY20" s="20" t="s">
        <v>42</v>
      </c>
      <c r="AZ20" s="2">
        <f t="shared" si="1"/>
        <v>38</v>
      </c>
    </row>
    <row r="21" spans="1:52" x14ac:dyDescent="0.25">
      <c r="A21" s="5" t="s">
        <v>258</v>
      </c>
      <c r="B21" s="11" t="s">
        <v>18</v>
      </c>
      <c r="C21" s="12"/>
      <c r="D21" s="12"/>
      <c r="E21" s="10"/>
      <c r="F21" s="12"/>
      <c r="G21" s="12"/>
      <c r="H21" s="10"/>
      <c r="I21" s="12"/>
      <c r="J21" s="12"/>
      <c r="K21" s="10"/>
      <c r="L21" s="12"/>
      <c r="M21" s="12"/>
      <c r="N21" s="10"/>
      <c r="O21" s="12"/>
      <c r="P21" s="12"/>
      <c r="Q21" s="10"/>
      <c r="R21" s="12">
        <v>1.2</v>
      </c>
      <c r="S21" s="12">
        <f>R21*B5/C5</f>
        <v>1.2</v>
      </c>
      <c r="T21" s="10">
        <f>(R21*B5/1000)</f>
        <v>1.2E-2</v>
      </c>
      <c r="U21" s="12"/>
      <c r="V21" s="12"/>
      <c r="W21" s="10"/>
      <c r="X21" s="12">
        <v>4</v>
      </c>
      <c r="Y21" s="12">
        <f>X21*B5/C5</f>
        <v>4</v>
      </c>
      <c r="Z21" s="10">
        <f>(X21*B5/1000)</f>
        <v>0.04</v>
      </c>
      <c r="AA21" s="12"/>
      <c r="AB21" s="12"/>
      <c r="AC21" s="10"/>
      <c r="AD21" s="5" t="s">
        <v>258</v>
      </c>
      <c r="AE21" s="11" t="s">
        <v>18</v>
      </c>
      <c r="AF21" s="11"/>
      <c r="AG21" s="11"/>
      <c r="AH21" s="11"/>
      <c r="AI21" s="12"/>
      <c r="AJ21" s="12"/>
      <c r="AK21" s="10"/>
      <c r="AL21" s="12"/>
      <c r="AM21" s="12"/>
      <c r="AN21" s="10"/>
      <c r="AO21" s="12"/>
      <c r="AP21" s="12"/>
      <c r="AQ21" s="10"/>
      <c r="AR21" s="12"/>
      <c r="AS21" s="12"/>
      <c r="AT21" s="10"/>
      <c r="AU21" s="12"/>
      <c r="AV21" s="12"/>
      <c r="AW21" s="10"/>
      <c r="AX21" s="17">
        <f t="shared" si="0"/>
        <v>5.2000000000000005E-2</v>
      </c>
      <c r="AZ21" s="2">
        <f t="shared" si="1"/>
        <v>5.2</v>
      </c>
    </row>
    <row r="22" spans="1:52" x14ac:dyDescent="0.25">
      <c r="A22" s="48" t="s">
        <v>221</v>
      </c>
      <c r="B22" s="11" t="s">
        <v>18</v>
      </c>
      <c r="C22" s="12"/>
      <c r="D22" s="12"/>
      <c r="E22" s="10"/>
      <c r="F22" s="12"/>
      <c r="G22" s="12"/>
      <c r="H22" s="10"/>
      <c r="I22" s="12"/>
      <c r="J22" s="12"/>
      <c r="K22" s="10"/>
      <c r="L22" s="12"/>
      <c r="M22" s="12"/>
      <c r="N22" s="10"/>
      <c r="O22" s="12"/>
      <c r="P22" s="12"/>
      <c r="Q22" s="10"/>
      <c r="R22" s="12">
        <v>57.2</v>
      </c>
      <c r="S22" s="12">
        <f>R22*B5/C5</f>
        <v>57.2</v>
      </c>
      <c r="T22" s="10">
        <f>(R22*B5/1000)</f>
        <v>0.57199999999999995</v>
      </c>
      <c r="U22" s="12"/>
      <c r="V22" s="12"/>
      <c r="W22" s="10"/>
      <c r="X22" s="12"/>
      <c r="Y22" s="12"/>
      <c r="Z22" s="10"/>
      <c r="AA22" s="12"/>
      <c r="AB22" s="12"/>
      <c r="AC22" s="10"/>
      <c r="AD22" s="48" t="s">
        <v>221</v>
      </c>
      <c r="AE22" s="11" t="s">
        <v>18</v>
      </c>
      <c r="AF22" s="11"/>
      <c r="AG22" s="11"/>
      <c r="AH22" s="11"/>
      <c r="AI22" s="12"/>
      <c r="AJ22" s="12"/>
      <c r="AK22" s="10"/>
      <c r="AL22" s="12"/>
      <c r="AM22" s="12"/>
      <c r="AN22" s="10"/>
      <c r="AO22" s="12"/>
      <c r="AP22" s="12"/>
      <c r="AQ22" s="10"/>
      <c r="AR22" s="12"/>
      <c r="AS22" s="12"/>
      <c r="AT22" s="10"/>
      <c r="AU22" s="12"/>
      <c r="AV22" s="12"/>
      <c r="AW22" s="10"/>
      <c r="AX22" s="17">
        <f t="shared" si="0"/>
        <v>0.57199999999999995</v>
      </c>
      <c r="AZ22" s="2">
        <f t="shared" si="1"/>
        <v>57.2</v>
      </c>
    </row>
    <row r="23" spans="1:52" x14ac:dyDescent="0.25">
      <c r="A23" s="19" t="s">
        <v>223</v>
      </c>
      <c r="B23" s="11" t="s">
        <v>18</v>
      </c>
      <c r="C23" s="12"/>
      <c r="D23" s="12"/>
      <c r="E23" s="10"/>
      <c r="F23" s="12"/>
      <c r="G23" s="12"/>
      <c r="H23" s="10"/>
      <c r="I23" s="12"/>
      <c r="J23" s="12"/>
      <c r="K23" s="10"/>
      <c r="L23" s="12"/>
      <c r="M23" s="12"/>
      <c r="N23" s="10"/>
      <c r="O23" s="12">
        <v>62</v>
      </c>
      <c r="P23" s="12">
        <f>O23*B5/C5</f>
        <v>62</v>
      </c>
      <c r="Q23" s="10">
        <f>(O23*B5/1000)</f>
        <v>0.62</v>
      </c>
      <c r="R23" s="12"/>
      <c r="S23" s="12"/>
      <c r="T23" s="10"/>
      <c r="U23" s="12"/>
      <c r="V23" s="12"/>
      <c r="W23" s="10"/>
      <c r="X23" s="12"/>
      <c r="Y23" s="12"/>
      <c r="Z23" s="10"/>
      <c r="AA23" s="12"/>
      <c r="AB23" s="12"/>
      <c r="AC23" s="10"/>
      <c r="AD23" s="19" t="s">
        <v>224</v>
      </c>
      <c r="AE23" s="11" t="s">
        <v>18</v>
      </c>
      <c r="AF23" s="11"/>
      <c r="AG23" s="11"/>
      <c r="AH23" s="11"/>
      <c r="AI23" s="12"/>
      <c r="AJ23" s="12"/>
      <c r="AK23" s="10"/>
      <c r="AL23" s="12"/>
      <c r="AM23" s="12"/>
      <c r="AN23" s="10"/>
      <c r="AO23" s="12"/>
      <c r="AP23" s="12"/>
      <c r="AQ23" s="10"/>
      <c r="AR23" s="12"/>
      <c r="AS23" s="12"/>
      <c r="AT23" s="10"/>
      <c r="AU23" s="12"/>
      <c r="AV23" s="12"/>
      <c r="AW23" s="10"/>
      <c r="AX23" s="17">
        <f t="shared" si="0"/>
        <v>0.62</v>
      </c>
      <c r="AZ23" s="2">
        <f t="shared" si="1"/>
        <v>62</v>
      </c>
    </row>
    <row r="24" spans="1:52" x14ac:dyDescent="0.25">
      <c r="A24" s="5" t="s">
        <v>53</v>
      </c>
      <c r="B24" s="11" t="s">
        <v>18</v>
      </c>
      <c r="C24" s="12"/>
      <c r="D24" s="12"/>
      <c r="E24" s="10"/>
      <c r="F24" s="12"/>
      <c r="G24" s="12"/>
      <c r="H24" s="10"/>
      <c r="I24" s="12"/>
      <c r="J24" s="12"/>
      <c r="K24" s="10"/>
      <c r="L24" s="12"/>
      <c r="M24" s="12"/>
      <c r="N24" s="10"/>
      <c r="O24" s="12"/>
      <c r="P24" s="12"/>
      <c r="Q24" s="10"/>
      <c r="R24" s="12">
        <v>33.25</v>
      </c>
      <c r="S24" s="12">
        <f>R24*B5/C5</f>
        <v>33.25</v>
      </c>
      <c r="T24" s="10">
        <f>(R24*B5/1000)</f>
        <v>0.33250000000000002</v>
      </c>
      <c r="U24" s="12">
        <v>216.6</v>
      </c>
      <c r="V24" s="12">
        <f>U24*B5/C5</f>
        <v>216.6</v>
      </c>
      <c r="W24" s="10">
        <f>(U24*B5/1000)</f>
        <v>2.1659999999999999</v>
      </c>
      <c r="X24" s="12"/>
      <c r="Y24" s="12"/>
      <c r="Z24" s="10"/>
      <c r="AA24" s="12"/>
      <c r="AB24" s="12"/>
      <c r="AC24" s="10"/>
      <c r="AD24" s="5" t="s">
        <v>53</v>
      </c>
      <c r="AE24" s="11" t="s">
        <v>18</v>
      </c>
      <c r="AF24" s="11"/>
      <c r="AG24" s="11"/>
      <c r="AH24" s="11"/>
      <c r="AI24" s="12"/>
      <c r="AJ24" s="12"/>
      <c r="AK24" s="10"/>
      <c r="AL24" s="12"/>
      <c r="AM24" s="12"/>
      <c r="AN24" s="10"/>
      <c r="AO24" s="12"/>
      <c r="AP24" s="12"/>
      <c r="AQ24" s="10"/>
      <c r="AR24" s="12"/>
      <c r="AS24" s="12"/>
      <c r="AT24" s="10"/>
      <c r="AU24" s="12"/>
      <c r="AV24" s="12"/>
      <c r="AW24" s="10"/>
      <c r="AX24" s="17">
        <f t="shared" si="0"/>
        <v>2.4984999999999999</v>
      </c>
      <c r="AZ24" s="2">
        <f t="shared" si="1"/>
        <v>249.85</v>
      </c>
    </row>
    <row r="25" spans="1:52" x14ac:dyDescent="0.25">
      <c r="A25" s="5" t="s">
        <v>262</v>
      </c>
      <c r="B25" s="11" t="s">
        <v>18</v>
      </c>
      <c r="C25" s="12"/>
      <c r="D25" s="12"/>
      <c r="E25" s="10"/>
      <c r="F25" s="12"/>
      <c r="G25" s="12"/>
      <c r="H25" s="10"/>
      <c r="I25" s="12"/>
      <c r="J25" s="12"/>
      <c r="K25" s="10"/>
      <c r="L25" s="12"/>
      <c r="M25" s="12"/>
      <c r="N25" s="10"/>
      <c r="O25" s="12"/>
      <c r="P25" s="12"/>
      <c r="Q25" s="10"/>
      <c r="R25" s="12">
        <v>9.6</v>
      </c>
      <c r="S25" s="12">
        <f>R25*B5/C5</f>
        <v>9.6</v>
      </c>
      <c r="T25" s="10">
        <f>(R25*B5/1000)</f>
        <v>9.6000000000000002E-2</v>
      </c>
      <c r="U25" s="12"/>
      <c r="V25" s="12"/>
      <c r="W25" s="10"/>
      <c r="X25" s="12">
        <v>8</v>
      </c>
      <c r="Y25" s="12">
        <f>X25*B5/C5</f>
        <v>8</v>
      </c>
      <c r="Z25" s="10">
        <f>(X25*B5/1000)</f>
        <v>0.08</v>
      </c>
      <c r="AA25" s="12">
        <v>7.2</v>
      </c>
      <c r="AB25" s="12">
        <f>AA25*B5/C5</f>
        <v>7.2</v>
      </c>
      <c r="AC25" s="10">
        <f>(AA25*B5/1000)</f>
        <v>7.1999999999999995E-2</v>
      </c>
      <c r="AD25" s="5" t="s">
        <v>262</v>
      </c>
      <c r="AE25" s="11" t="s">
        <v>18</v>
      </c>
      <c r="AF25" s="11"/>
      <c r="AG25" s="11"/>
      <c r="AH25" s="11"/>
      <c r="AI25" s="12"/>
      <c r="AJ25" s="12"/>
      <c r="AK25" s="10"/>
      <c r="AL25" s="12"/>
      <c r="AM25" s="12"/>
      <c r="AN25" s="10"/>
      <c r="AO25" s="12"/>
      <c r="AP25" s="12"/>
      <c r="AQ25" s="10"/>
      <c r="AR25" s="12"/>
      <c r="AS25" s="12"/>
      <c r="AT25" s="10"/>
      <c r="AU25" s="12"/>
      <c r="AV25" s="12"/>
      <c r="AW25" s="10"/>
      <c r="AX25" s="17">
        <f t="shared" si="0"/>
        <v>0.248</v>
      </c>
      <c r="AZ25" s="2">
        <f t="shared" si="1"/>
        <v>24.8</v>
      </c>
    </row>
    <row r="26" spans="1:52" x14ac:dyDescent="0.25">
      <c r="A26" s="5" t="s">
        <v>30</v>
      </c>
      <c r="B26" s="11" t="s">
        <v>18</v>
      </c>
      <c r="C26" s="12"/>
      <c r="D26" s="12"/>
      <c r="E26" s="10"/>
      <c r="F26" s="12"/>
      <c r="G26" s="12"/>
      <c r="H26" s="10"/>
      <c r="I26" s="12"/>
      <c r="J26" s="12"/>
      <c r="K26" s="10"/>
      <c r="L26" s="12"/>
      <c r="M26" s="12"/>
      <c r="N26" s="10"/>
      <c r="O26" s="12"/>
      <c r="P26" s="12"/>
      <c r="Q26" s="10"/>
      <c r="R26" s="12">
        <v>12.8</v>
      </c>
      <c r="S26" s="12">
        <f>R26*B5/C5</f>
        <v>12.8</v>
      </c>
      <c r="T26" s="10">
        <f>(R26*B5/1000)</f>
        <v>0.128</v>
      </c>
      <c r="U26" s="12"/>
      <c r="V26" s="12"/>
      <c r="W26" s="10"/>
      <c r="X26" s="12"/>
      <c r="Y26" s="12"/>
      <c r="Z26" s="10"/>
      <c r="AA26" s="12"/>
      <c r="AB26" s="12"/>
      <c r="AC26" s="10"/>
      <c r="AD26" s="5" t="s">
        <v>30</v>
      </c>
      <c r="AE26" s="11" t="s">
        <v>18</v>
      </c>
      <c r="AF26" s="11"/>
      <c r="AG26" s="11"/>
      <c r="AH26" s="11"/>
      <c r="AI26" s="12"/>
      <c r="AJ26" s="12"/>
      <c r="AK26" s="10"/>
      <c r="AL26" s="12"/>
      <c r="AM26" s="12"/>
      <c r="AN26" s="10"/>
      <c r="AO26" s="12"/>
      <c r="AP26" s="12"/>
      <c r="AQ26" s="10"/>
      <c r="AR26" s="12"/>
      <c r="AS26" s="12"/>
      <c r="AT26" s="10"/>
      <c r="AU26" s="12"/>
      <c r="AV26" s="12"/>
      <c r="AW26" s="10"/>
      <c r="AX26" s="17">
        <f t="shared" si="0"/>
        <v>0.128</v>
      </c>
      <c r="AZ26" s="2">
        <f t="shared" si="1"/>
        <v>12.8</v>
      </c>
    </row>
    <row r="27" spans="1:52" x14ac:dyDescent="0.25">
      <c r="A27" s="5" t="s">
        <v>73</v>
      </c>
      <c r="B27" s="11" t="s">
        <v>18</v>
      </c>
      <c r="C27" s="12"/>
      <c r="D27" s="12"/>
      <c r="E27" s="10"/>
      <c r="F27" s="12"/>
      <c r="G27" s="12"/>
      <c r="H27" s="10"/>
      <c r="I27" s="12"/>
      <c r="J27" s="12"/>
      <c r="K27" s="10"/>
      <c r="L27" s="12"/>
      <c r="M27" s="12"/>
      <c r="N27" s="10"/>
      <c r="O27" s="12"/>
      <c r="P27" s="12"/>
      <c r="Q27" s="10"/>
      <c r="R27" s="12"/>
      <c r="S27" s="12"/>
      <c r="T27" s="10"/>
      <c r="U27" s="12"/>
      <c r="V27" s="12"/>
      <c r="W27" s="10"/>
      <c r="X27" s="12">
        <v>70</v>
      </c>
      <c r="Y27" s="12">
        <f>X27*B5/C5</f>
        <v>70</v>
      </c>
      <c r="Z27" s="10">
        <f>(X27*B5/1000)</f>
        <v>0.7</v>
      </c>
      <c r="AA27" s="12"/>
      <c r="AB27" s="12"/>
      <c r="AC27" s="10"/>
      <c r="AD27" s="5" t="s">
        <v>73</v>
      </c>
      <c r="AE27" s="11" t="s">
        <v>18</v>
      </c>
      <c r="AF27" s="11"/>
      <c r="AG27" s="11"/>
      <c r="AH27" s="11"/>
      <c r="AI27" s="12"/>
      <c r="AJ27" s="12"/>
      <c r="AK27" s="10"/>
      <c r="AL27" s="12"/>
      <c r="AM27" s="12"/>
      <c r="AN27" s="10"/>
      <c r="AO27" s="12"/>
      <c r="AP27" s="12"/>
      <c r="AQ27" s="10"/>
      <c r="AR27" s="12"/>
      <c r="AS27" s="12"/>
      <c r="AT27" s="10"/>
      <c r="AU27" s="12"/>
      <c r="AV27" s="12"/>
      <c r="AW27" s="10"/>
      <c r="AX27" s="17">
        <f t="shared" si="0"/>
        <v>0.7</v>
      </c>
      <c r="AZ27" s="2">
        <f t="shared" si="1"/>
        <v>70</v>
      </c>
    </row>
    <row r="28" spans="1:52" x14ac:dyDescent="0.25">
      <c r="A28" s="5" t="s">
        <v>281</v>
      </c>
      <c r="B28" s="11" t="s">
        <v>18</v>
      </c>
      <c r="C28" s="12"/>
      <c r="D28" s="12"/>
      <c r="E28" s="10"/>
      <c r="F28" s="12"/>
      <c r="G28" s="12"/>
      <c r="H28" s="10"/>
      <c r="I28" s="12"/>
      <c r="J28" s="12"/>
      <c r="K28" s="10"/>
      <c r="L28" s="12"/>
      <c r="M28" s="12"/>
      <c r="N28" s="10"/>
      <c r="O28" s="12"/>
      <c r="P28" s="12"/>
      <c r="Q28" s="10"/>
      <c r="R28" s="12"/>
      <c r="S28" s="12"/>
      <c r="T28" s="10"/>
      <c r="U28" s="12"/>
      <c r="V28" s="12"/>
      <c r="W28" s="10"/>
      <c r="X28" s="12">
        <v>7</v>
      </c>
      <c r="Y28" s="12">
        <f>X28*B5/C5</f>
        <v>7</v>
      </c>
      <c r="Z28" s="10">
        <f>(X28*B5/1000)</f>
        <v>7.0000000000000007E-2</v>
      </c>
      <c r="AA28" s="12"/>
      <c r="AB28" s="12"/>
      <c r="AC28" s="10"/>
      <c r="AD28" s="5" t="s">
        <v>281</v>
      </c>
      <c r="AE28" s="11" t="s">
        <v>18</v>
      </c>
      <c r="AF28" s="11"/>
      <c r="AG28" s="11"/>
      <c r="AH28" s="11"/>
      <c r="AI28" s="12"/>
      <c r="AJ28" s="12"/>
      <c r="AK28" s="10"/>
      <c r="AL28" s="12"/>
      <c r="AM28" s="12"/>
      <c r="AN28" s="10"/>
      <c r="AO28" s="12"/>
      <c r="AP28" s="12"/>
      <c r="AQ28" s="10"/>
      <c r="AR28" s="12"/>
      <c r="AS28" s="12"/>
      <c r="AT28" s="10"/>
      <c r="AU28" s="12"/>
      <c r="AV28" s="12"/>
      <c r="AW28" s="10"/>
      <c r="AX28" s="17">
        <f t="shared" si="0"/>
        <v>7.0000000000000007E-2</v>
      </c>
      <c r="AZ28" s="2">
        <f t="shared" si="1"/>
        <v>7</v>
      </c>
    </row>
    <row r="29" spans="1:52" x14ac:dyDescent="0.25">
      <c r="A29" s="5" t="s">
        <v>33</v>
      </c>
      <c r="B29" s="11" t="s">
        <v>18</v>
      </c>
      <c r="C29" s="12"/>
      <c r="D29" s="12"/>
      <c r="E29" s="10"/>
      <c r="F29" s="12"/>
      <c r="G29" s="12"/>
      <c r="H29" s="10"/>
      <c r="I29" s="12"/>
      <c r="J29" s="12"/>
      <c r="K29" s="10"/>
      <c r="L29" s="12"/>
      <c r="M29" s="12"/>
      <c r="N29" s="10"/>
      <c r="O29" s="12"/>
      <c r="P29" s="12"/>
      <c r="Q29" s="10"/>
      <c r="R29" s="12"/>
      <c r="S29" s="12"/>
      <c r="T29" s="10"/>
      <c r="U29" s="12"/>
      <c r="V29" s="12"/>
      <c r="W29" s="10"/>
      <c r="X29" s="12"/>
      <c r="Y29" s="12"/>
      <c r="Z29" s="10"/>
      <c r="AA29" s="12">
        <v>1.4</v>
      </c>
      <c r="AB29" s="12">
        <f>AA29*B5/C5</f>
        <v>1.4</v>
      </c>
      <c r="AC29" s="10">
        <f>(AA29*B5/1000)</f>
        <v>1.4E-2</v>
      </c>
      <c r="AD29" s="5" t="s">
        <v>33</v>
      </c>
      <c r="AE29" s="11" t="s">
        <v>18</v>
      </c>
      <c r="AF29" s="11"/>
      <c r="AG29" s="11"/>
      <c r="AH29" s="11"/>
      <c r="AI29" s="12"/>
      <c r="AJ29" s="12"/>
      <c r="AK29" s="10"/>
      <c r="AL29" s="12"/>
      <c r="AM29" s="12"/>
      <c r="AN29" s="10"/>
      <c r="AO29" s="12"/>
      <c r="AP29" s="12"/>
      <c r="AQ29" s="10"/>
      <c r="AR29" s="12"/>
      <c r="AS29" s="12"/>
      <c r="AT29" s="10"/>
      <c r="AU29" s="12"/>
      <c r="AV29" s="12"/>
      <c r="AW29" s="10"/>
      <c r="AX29" s="17">
        <f t="shared" si="0"/>
        <v>1.4E-2</v>
      </c>
      <c r="AZ29" s="2">
        <f t="shared" si="1"/>
        <v>1.4</v>
      </c>
    </row>
    <row r="30" spans="1:52" x14ac:dyDescent="0.25">
      <c r="A30" s="5" t="s">
        <v>34</v>
      </c>
      <c r="B30" s="11" t="s">
        <v>18</v>
      </c>
      <c r="C30" s="12"/>
      <c r="D30" s="12"/>
      <c r="E30" s="10"/>
      <c r="F30" s="12"/>
      <c r="G30" s="12"/>
      <c r="H30" s="10"/>
      <c r="I30" s="12"/>
      <c r="J30" s="12"/>
      <c r="K30" s="10"/>
      <c r="L30" s="12"/>
      <c r="M30" s="12"/>
      <c r="N30" s="10"/>
      <c r="O30" s="12"/>
      <c r="P30" s="12"/>
      <c r="Q30" s="10"/>
      <c r="R30" s="12">
        <v>6.4</v>
      </c>
      <c r="S30" s="12">
        <f>R30*B5/C5</f>
        <v>6.4</v>
      </c>
      <c r="T30" s="10">
        <f>(R30*B5/1000)</f>
        <v>6.4000000000000001E-2</v>
      </c>
      <c r="U30" s="12"/>
      <c r="V30" s="12"/>
      <c r="W30" s="10"/>
      <c r="X30" s="12"/>
      <c r="Y30" s="12"/>
      <c r="Z30" s="10"/>
      <c r="AA30" s="12">
        <v>8</v>
      </c>
      <c r="AB30" s="12">
        <f>AA30*B5/C5</f>
        <v>8</v>
      </c>
      <c r="AC30" s="10">
        <f>(AA30*B5/1000)</f>
        <v>0.08</v>
      </c>
      <c r="AD30" s="5" t="s">
        <v>34</v>
      </c>
      <c r="AE30" s="11" t="s">
        <v>18</v>
      </c>
      <c r="AF30" s="11"/>
      <c r="AG30" s="12"/>
      <c r="AH30" s="10"/>
      <c r="AI30" s="12"/>
      <c r="AJ30" s="12"/>
      <c r="AK30" s="10"/>
      <c r="AL30" s="12"/>
      <c r="AM30" s="12"/>
      <c r="AN30" s="10"/>
      <c r="AO30" s="12"/>
      <c r="AP30" s="12"/>
      <c r="AQ30" s="10"/>
      <c r="AR30" s="12"/>
      <c r="AS30" s="12"/>
      <c r="AT30" s="10"/>
      <c r="AU30" s="12"/>
      <c r="AV30" s="12"/>
      <c r="AW30" s="10"/>
      <c r="AX30" s="17">
        <f t="shared" si="0"/>
        <v>0.14400000000000002</v>
      </c>
      <c r="AZ30" s="2">
        <f t="shared" si="1"/>
        <v>14.4</v>
      </c>
    </row>
    <row r="31" spans="1:52" x14ac:dyDescent="0.25">
      <c r="A31" s="5" t="s">
        <v>280</v>
      </c>
      <c r="B31" s="11" t="s">
        <v>18</v>
      </c>
      <c r="C31" s="12"/>
      <c r="D31" s="12"/>
      <c r="E31" s="10"/>
      <c r="F31" s="12"/>
      <c r="G31" s="12"/>
      <c r="H31" s="10"/>
      <c r="I31" s="12"/>
      <c r="J31" s="12"/>
      <c r="K31" s="10"/>
      <c r="L31" s="12"/>
      <c r="M31" s="12"/>
      <c r="N31" s="10"/>
      <c r="O31" s="12"/>
      <c r="P31" s="12"/>
      <c r="Q31" s="10"/>
      <c r="R31" s="12"/>
      <c r="S31" s="12"/>
      <c r="T31" s="10"/>
      <c r="U31" s="12"/>
      <c r="V31" s="12"/>
      <c r="W31" s="10"/>
      <c r="X31" s="12"/>
      <c r="Y31" s="12"/>
      <c r="Z31" s="10"/>
      <c r="AA31" s="12"/>
      <c r="AB31" s="12"/>
      <c r="AC31" s="10"/>
      <c r="AD31" s="5" t="s">
        <v>280</v>
      </c>
      <c r="AE31" s="11" t="s">
        <v>18</v>
      </c>
      <c r="AF31" s="12">
        <v>34</v>
      </c>
      <c r="AG31" s="12">
        <f>AF31*B5/C5</f>
        <v>34</v>
      </c>
      <c r="AH31" s="10">
        <f>(AF31*B5/1000)</f>
        <v>0.34</v>
      </c>
      <c r="AI31" s="12"/>
      <c r="AJ31" s="12"/>
      <c r="AK31" s="10"/>
      <c r="AL31" s="12"/>
      <c r="AM31" s="12"/>
      <c r="AN31" s="10"/>
      <c r="AO31" s="12"/>
      <c r="AP31" s="12"/>
      <c r="AQ31" s="10"/>
      <c r="AR31" s="12"/>
      <c r="AS31" s="12"/>
      <c r="AT31" s="10"/>
      <c r="AU31" s="12"/>
      <c r="AV31" s="12"/>
      <c r="AW31" s="10"/>
      <c r="AX31" s="17">
        <f t="shared" si="0"/>
        <v>0.34</v>
      </c>
      <c r="AZ31" s="2">
        <f t="shared" si="1"/>
        <v>34</v>
      </c>
    </row>
    <row r="32" spans="1:52" x14ac:dyDescent="0.25">
      <c r="A32" s="5" t="s">
        <v>74</v>
      </c>
      <c r="B32" s="11" t="s">
        <v>18</v>
      </c>
      <c r="C32" s="12"/>
      <c r="D32" s="12"/>
      <c r="E32" s="10"/>
      <c r="F32" s="12"/>
      <c r="G32" s="12"/>
      <c r="H32" s="10"/>
      <c r="I32" s="12"/>
      <c r="J32" s="12"/>
      <c r="K32" s="10"/>
      <c r="L32" s="12"/>
      <c r="M32" s="12"/>
      <c r="N32" s="10"/>
      <c r="O32" s="12"/>
      <c r="P32" s="12"/>
      <c r="Q32" s="10"/>
      <c r="R32" s="12"/>
      <c r="S32" s="12"/>
      <c r="T32" s="10"/>
      <c r="U32" s="12"/>
      <c r="V32" s="12"/>
      <c r="W32" s="10"/>
      <c r="X32" s="12"/>
      <c r="Y32" s="12"/>
      <c r="Z32" s="10"/>
      <c r="AA32" s="12"/>
      <c r="AB32" s="12"/>
      <c r="AC32" s="10"/>
      <c r="AD32" s="5" t="s">
        <v>74</v>
      </c>
      <c r="AE32" s="11" t="s">
        <v>18</v>
      </c>
      <c r="AF32" s="12">
        <v>4</v>
      </c>
      <c r="AG32" s="12">
        <f>AF32*B5/C5</f>
        <v>4</v>
      </c>
      <c r="AH32" s="10">
        <f>(AF32*B5/1000)</f>
        <v>0.04</v>
      </c>
      <c r="AI32" s="12"/>
      <c r="AJ32" s="12"/>
      <c r="AK32" s="10"/>
      <c r="AL32" s="12"/>
      <c r="AM32" s="12"/>
      <c r="AN32" s="10"/>
      <c r="AO32" s="12"/>
      <c r="AP32" s="12"/>
      <c r="AQ32" s="10"/>
      <c r="AR32" s="12"/>
      <c r="AS32" s="12"/>
      <c r="AT32" s="10"/>
      <c r="AU32" s="12"/>
      <c r="AV32" s="12"/>
      <c r="AW32" s="10"/>
      <c r="AX32" s="17">
        <f t="shared" si="0"/>
        <v>0.04</v>
      </c>
      <c r="AZ32" s="2">
        <f t="shared" si="1"/>
        <v>4</v>
      </c>
    </row>
    <row r="33" spans="1:52" x14ac:dyDescent="0.25">
      <c r="A33" s="5" t="s">
        <v>167</v>
      </c>
      <c r="B33" s="11" t="s">
        <v>18</v>
      </c>
      <c r="C33" s="12"/>
      <c r="D33" s="12"/>
      <c r="E33" s="10"/>
      <c r="F33" s="12"/>
      <c r="G33" s="12"/>
      <c r="H33" s="10"/>
      <c r="I33" s="12"/>
      <c r="J33" s="12"/>
      <c r="K33" s="10"/>
      <c r="L33" s="12"/>
      <c r="M33" s="12"/>
      <c r="N33" s="10"/>
      <c r="O33" s="12"/>
      <c r="P33" s="12"/>
      <c r="Q33" s="10"/>
      <c r="R33" s="12">
        <v>2</v>
      </c>
      <c r="S33" s="12">
        <f>R33*B5/C8</f>
        <v>0.1</v>
      </c>
      <c r="T33" s="10">
        <f>(R33*B5/1000)</f>
        <v>0.02</v>
      </c>
      <c r="U33" s="12"/>
      <c r="V33" s="12"/>
      <c r="W33" s="10"/>
      <c r="X33" s="12"/>
      <c r="Y33" s="12"/>
      <c r="Z33" s="10"/>
      <c r="AA33" s="12"/>
      <c r="AB33" s="12"/>
      <c r="AC33" s="10"/>
      <c r="AD33" s="5" t="s">
        <v>167</v>
      </c>
      <c r="AE33" s="11" t="s">
        <v>18</v>
      </c>
      <c r="AF33" s="12"/>
      <c r="AG33" s="12"/>
      <c r="AH33" s="10"/>
      <c r="AI33" s="12"/>
      <c r="AJ33" s="12"/>
      <c r="AK33" s="10"/>
      <c r="AL33" s="12"/>
      <c r="AM33" s="12"/>
      <c r="AN33" s="10"/>
      <c r="AO33" s="12"/>
      <c r="AP33" s="12"/>
      <c r="AQ33" s="10"/>
      <c r="AR33" s="12"/>
      <c r="AS33" s="12"/>
      <c r="AT33" s="10"/>
      <c r="AU33" s="12"/>
      <c r="AV33" s="12"/>
      <c r="AW33" s="10"/>
      <c r="AX33" s="17">
        <f t="shared" si="0"/>
        <v>0.02</v>
      </c>
      <c r="AZ33" s="2">
        <f t="shared" si="1"/>
        <v>2</v>
      </c>
    </row>
    <row r="34" spans="1:52" x14ac:dyDescent="0.25">
      <c r="A34" s="5" t="s">
        <v>268</v>
      </c>
      <c r="B34" s="11" t="s">
        <v>18</v>
      </c>
      <c r="C34" s="12"/>
      <c r="D34" s="12"/>
      <c r="E34" s="10"/>
      <c r="F34" s="12"/>
      <c r="G34" s="12"/>
      <c r="H34" s="10"/>
      <c r="I34" s="12"/>
      <c r="J34" s="12"/>
      <c r="K34" s="10"/>
      <c r="L34" s="12"/>
      <c r="M34" s="12"/>
      <c r="N34" s="10"/>
      <c r="O34" s="12"/>
      <c r="P34" s="12"/>
      <c r="Q34" s="10"/>
      <c r="R34" s="12">
        <v>25</v>
      </c>
      <c r="S34" s="12">
        <f>R34*B5/C5</f>
        <v>25</v>
      </c>
      <c r="T34" s="10">
        <f>(R34*B5/1000)</f>
        <v>0.25</v>
      </c>
      <c r="U34" s="12"/>
      <c r="V34" s="12"/>
      <c r="W34" s="10"/>
      <c r="X34" s="12"/>
      <c r="Y34" s="12"/>
      <c r="Z34" s="10"/>
      <c r="AA34" s="12"/>
      <c r="AB34" s="12"/>
      <c r="AC34" s="10"/>
      <c r="AD34" s="5" t="s">
        <v>268</v>
      </c>
      <c r="AE34" s="11" t="s">
        <v>18</v>
      </c>
      <c r="AF34" s="12"/>
      <c r="AG34" s="12"/>
      <c r="AH34" s="10"/>
      <c r="AI34" s="12"/>
      <c r="AJ34" s="12"/>
      <c r="AK34" s="10"/>
      <c r="AL34" s="12"/>
      <c r="AM34" s="12"/>
      <c r="AN34" s="10"/>
      <c r="AO34" s="12"/>
      <c r="AP34" s="12"/>
      <c r="AQ34" s="10"/>
      <c r="AR34" s="12"/>
      <c r="AS34" s="12"/>
      <c r="AT34" s="10"/>
      <c r="AU34" s="12"/>
      <c r="AV34" s="12"/>
      <c r="AW34" s="10"/>
      <c r="AX34" s="17">
        <f t="shared" si="0"/>
        <v>0.25</v>
      </c>
      <c r="AZ34" s="2">
        <f t="shared" si="1"/>
        <v>25</v>
      </c>
    </row>
    <row r="35" spans="1:52" x14ac:dyDescent="0.25">
      <c r="A35" s="5" t="s">
        <v>261</v>
      </c>
      <c r="B35" s="11" t="s">
        <v>18</v>
      </c>
      <c r="C35" s="12"/>
      <c r="D35" s="12"/>
      <c r="E35" s="10"/>
      <c r="F35" s="12"/>
      <c r="G35" s="12"/>
      <c r="H35" s="10"/>
      <c r="I35" s="12"/>
      <c r="J35" s="12"/>
      <c r="K35" s="10"/>
      <c r="L35" s="12"/>
      <c r="M35" s="12"/>
      <c r="N35" s="10"/>
      <c r="O35" s="12"/>
      <c r="P35" s="12"/>
      <c r="Q35" s="10"/>
      <c r="R35" s="12"/>
      <c r="S35" s="12"/>
      <c r="T35" s="10"/>
      <c r="U35" s="12"/>
      <c r="V35" s="12"/>
      <c r="W35" s="10"/>
      <c r="X35" s="12"/>
      <c r="Y35" s="12"/>
      <c r="Z35" s="10"/>
      <c r="AA35" s="12"/>
      <c r="AB35" s="12"/>
      <c r="AC35" s="10"/>
      <c r="AD35" s="5" t="s">
        <v>261</v>
      </c>
      <c r="AE35" s="11" t="s">
        <v>18</v>
      </c>
      <c r="AF35" s="11"/>
      <c r="AG35" s="11"/>
      <c r="AH35" s="11"/>
      <c r="AI35" s="12"/>
      <c r="AJ35" s="12"/>
      <c r="AK35" s="10"/>
      <c r="AL35" s="12">
        <v>59</v>
      </c>
      <c r="AM35" s="12">
        <f>AL35*B5/C5</f>
        <v>59</v>
      </c>
      <c r="AN35" s="10">
        <f>(AL35*B5/1000)</f>
        <v>0.59</v>
      </c>
      <c r="AO35" s="12"/>
      <c r="AP35" s="12"/>
      <c r="AQ35" s="10"/>
      <c r="AR35" s="12"/>
      <c r="AS35" s="12"/>
      <c r="AT35" s="10"/>
      <c r="AU35" s="12"/>
      <c r="AV35" s="12"/>
      <c r="AW35" s="10"/>
      <c r="AX35" s="17">
        <f t="shared" si="0"/>
        <v>0.59</v>
      </c>
      <c r="AZ35" s="2">
        <f t="shared" si="1"/>
        <v>59</v>
      </c>
    </row>
    <row r="36" spans="1:52" x14ac:dyDescent="0.25">
      <c r="A36" s="5" t="s">
        <v>54</v>
      </c>
      <c r="B36" s="11" t="s">
        <v>39</v>
      </c>
      <c r="C36" s="12"/>
      <c r="D36" s="12"/>
      <c r="E36" s="10"/>
      <c r="F36" s="12"/>
      <c r="G36" s="12"/>
      <c r="H36" s="10"/>
      <c r="I36" s="12"/>
      <c r="J36" s="12"/>
      <c r="K36" s="10"/>
      <c r="L36" s="12"/>
      <c r="M36" s="12"/>
      <c r="N36" s="10"/>
      <c r="O36" s="12"/>
      <c r="P36" s="12"/>
      <c r="Q36" s="10"/>
      <c r="R36" s="12"/>
      <c r="S36" s="12"/>
      <c r="T36" s="10"/>
      <c r="U36" s="12"/>
      <c r="V36" s="12"/>
      <c r="W36" s="10"/>
      <c r="X36" s="12"/>
      <c r="Y36" s="12"/>
      <c r="Z36" s="10"/>
      <c r="AA36" s="12"/>
      <c r="AB36" s="12"/>
      <c r="AC36" s="10"/>
      <c r="AD36" s="5" t="s">
        <v>54</v>
      </c>
      <c r="AE36" s="11" t="s">
        <v>39</v>
      </c>
      <c r="AF36" s="11"/>
      <c r="AG36" s="11"/>
      <c r="AH36" s="11"/>
      <c r="AI36" s="12"/>
      <c r="AJ36" s="12"/>
      <c r="AK36" s="10"/>
      <c r="AL36" s="12"/>
      <c r="AM36" s="12"/>
      <c r="AN36" s="10"/>
      <c r="AO36" s="12"/>
      <c r="AP36" s="12"/>
      <c r="AQ36" s="10"/>
      <c r="AR36" s="12">
        <v>150</v>
      </c>
      <c r="AS36" s="12">
        <f>AR36*B5/C5</f>
        <v>150</v>
      </c>
      <c r="AT36" s="10">
        <f>(AR36*B5/1000)</f>
        <v>1.5</v>
      </c>
      <c r="AU36" s="12"/>
      <c r="AV36" s="12"/>
      <c r="AW36" s="10"/>
      <c r="AX36" s="17">
        <f t="shared" si="0"/>
        <v>1.5</v>
      </c>
      <c r="AZ36" s="2">
        <f t="shared" si="1"/>
        <v>150</v>
      </c>
    </row>
    <row r="37" spans="1:52" x14ac:dyDescent="0.25">
      <c r="A37" s="5" t="s">
        <v>37</v>
      </c>
      <c r="B37" s="11" t="s">
        <v>18</v>
      </c>
      <c r="C37" s="12"/>
      <c r="D37" s="12"/>
      <c r="E37" s="10"/>
      <c r="F37" s="12"/>
      <c r="G37" s="12"/>
      <c r="H37" s="10"/>
      <c r="I37" s="12"/>
      <c r="J37" s="12"/>
      <c r="K37" s="10"/>
      <c r="L37" s="12"/>
      <c r="M37" s="12"/>
      <c r="N37" s="10"/>
      <c r="O37" s="12"/>
      <c r="P37" s="12"/>
      <c r="Q37" s="10"/>
      <c r="R37" s="12"/>
      <c r="S37" s="12"/>
      <c r="T37" s="10"/>
      <c r="U37" s="12"/>
      <c r="V37" s="12"/>
      <c r="W37" s="10"/>
      <c r="X37" s="12"/>
      <c r="Y37" s="12"/>
      <c r="Z37" s="10"/>
      <c r="AA37" s="12"/>
      <c r="AB37" s="12"/>
      <c r="AC37" s="10"/>
      <c r="AD37" s="5" t="s">
        <v>37</v>
      </c>
      <c r="AE37" s="11" t="s">
        <v>18</v>
      </c>
      <c r="AF37" s="11"/>
      <c r="AG37" s="11"/>
      <c r="AH37" s="11"/>
      <c r="AI37" s="12"/>
      <c r="AJ37" s="12"/>
      <c r="AK37" s="10"/>
      <c r="AL37" s="12"/>
      <c r="AM37" s="12"/>
      <c r="AN37" s="10"/>
      <c r="AO37" s="12"/>
      <c r="AP37" s="12"/>
      <c r="AQ37" s="10"/>
      <c r="AR37" s="12"/>
      <c r="AS37" s="12"/>
      <c r="AT37" s="10"/>
      <c r="AU37" s="12">
        <v>60</v>
      </c>
      <c r="AV37" s="12">
        <f>AU37*B5/C5</f>
        <v>60</v>
      </c>
      <c r="AW37" s="10">
        <f>(AU37*B5/1000)</f>
        <v>0.6</v>
      </c>
      <c r="AX37" s="17">
        <f t="shared" si="0"/>
        <v>0.6</v>
      </c>
      <c r="AZ37" s="2">
        <f t="shared" si="1"/>
        <v>60</v>
      </c>
    </row>
    <row r="38" spans="1:52" x14ac:dyDescent="0.25">
      <c r="A38" s="5" t="s">
        <v>55</v>
      </c>
      <c r="B38" s="11" t="s">
        <v>18</v>
      </c>
      <c r="C38" s="12"/>
      <c r="D38" s="12"/>
      <c r="E38" s="10"/>
      <c r="F38" s="12"/>
      <c r="G38" s="12"/>
      <c r="H38" s="10"/>
      <c r="I38" s="12"/>
      <c r="J38" s="12"/>
      <c r="K38" s="10"/>
      <c r="L38" s="12"/>
      <c r="M38" s="12"/>
      <c r="N38" s="10"/>
      <c r="O38" s="12"/>
      <c r="P38" s="12"/>
      <c r="Q38" s="10"/>
      <c r="R38" s="12"/>
      <c r="S38" s="12"/>
      <c r="T38" s="10"/>
      <c r="U38" s="12"/>
      <c r="V38" s="12"/>
      <c r="W38" s="10"/>
      <c r="X38" s="12"/>
      <c r="Y38" s="12"/>
      <c r="Z38" s="10"/>
      <c r="AA38" s="12"/>
      <c r="AB38" s="12"/>
      <c r="AC38" s="10"/>
      <c r="AD38" s="5" t="s">
        <v>55</v>
      </c>
      <c r="AE38" s="11" t="s">
        <v>18</v>
      </c>
      <c r="AF38" s="11"/>
      <c r="AG38" s="11"/>
      <c r="AH38" s="11"/>
      <c r="AI38" s="12"/>
      <c r="AJ38" s="12"/>
      <c r="AK38" s="10"/>
      <c r="AL38" s="12"/>
      <c r="AM38" s="12"/>
      <c r="AN38" s="10"/>
      <c r="AO38" s="12"/>
      <c r="AP38" s="12"/>
      <c r="AQ38" s="10"/>
      <c r="AR38" s="12"/>
      <c r="AS38" s="12"/>
      <c r="AT38" s="10"/>
      <c r="AU38" s="12">
        <v>5</v>
      </c>
      <c r="AV38" s="12">
        <f>AU38*B5/C5</f>
        <v>5</v>
      </c>
      <c r="AW38" s="10">
        <f>(AU38*B5/1000)</f>
        <v>0.05</v>
      </c>
      <c r="AX38" s="17">
        <f t="shared" si="0"/>
        <v>0.05</v>
      </c>
      <c r="AZ38" s="2">
        <f t="shared" si="1"/>
        <v>5</v>
      </c>
    </row>
    <row r="39" spans="1:52" x14ac:dyDescent="0.25">
      <c r="O39" s="13"/>
      <c r="P39" s="13"/>
    </row>
  </sheetData>
  <mergeCells count="41">
    <mergeCell ref="AO4:AQ4"/>
    <mergeCell ref="AS4:AU4"/>
    <mergeCell ref="AV4:AW4"/>
    <mergeCell ref="AE3:AK3"/>
    <mergeCell ref="AL3:AN3"/>
    <mergeCell ref="AO3:AQ3"/>
    <mergeCell ref="AS3:AU3"/>
    <mergeCell ref="AV3:AW3"/>
    <mergeCell ref="AL7:AN7"/>
    <mergeCell ref="A4:A5"/>
    <mergeCell ref="C7:E7"/>
    <mergeCell ref="F7:H7"/>
    <mergeCell ref="I7:K7"/>
    <mergeCell ref="L7:N7"/>
    <mergeCell ref="O7:Q7"/>
    <mergeCell ref="AE4:AK4"/>
    <mergeCell ref="AL4:AN4"/>
    <mergeCell ref="R7:T7"/>
    <mergeCell ref="U7:W7"/>
    <mergeCell ref="X7:Z7"/>
    <mergeCell ref="AA7:AC7"/>
    <mergeCell ref="AI7:AK7"/>
    <mergeCell ref="AF7:AH7"/>
    <mergeCell ref="AO7:AQ7"/>
    <mergeCell ref="AR7:AT7"/>
    <mergeCell ref="AU7:AW7"/>
    <mergeCell ref="AX7:AX8"/>
    <mergeCell ref="AR8:AT8"/>
    <mergeCell ref="AU8:AW8"/>
    <mergeCell ref="AO8:AQ8"/>
    <mergeCell ref="C8:E8"/>
    <mergeCell ref="F8:H8"/>
    <mergeCell ref="I8:K8"/>
    <mergeCell ref="L8:N8"/>
    <mergeCell ref="O8:Q8"/>
    <mergeCell ref="AL8:AN8"/>
    <mergeCell ref="R8:T8"/>
    <mergeCell ref="U8:W8"/>
    <mergeCell ref="X8:Z8"/>
    <mergeCell ref="AA8:AC8"/>
    <mergeCell ref="AI8:AK8"/>
  </mergeCells>
  <pageMargins left="0" right="0" top="0" bottom="0" header="0.31496062992125984" footer="0.31496062992125984"/>
  <pageSetup paperSize="9" scale="9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/>
  <dimension ref="A1:AW36"/>
  <sheetViews>
    <sheetView zoomScaleNormal="100" workbookViewId="0">
      <pane xSplit="5" ySplit="8" topLeftCell="AC24" activePane="bottomRight" state="frozen"/>
      <selection pane="topRight" activeCell="F1" sqref="F1"/>
      <selection pane="bottomLeft" activeCell="A9" sqref="A9"/>
      <selection pane="bottomRight" activeCell="E28" sqref="E28"/>
    </sheetView>
  </sheetViews>
  <sheetFormatPr defaultRowHeight="15" x14ac:dyDescent="0.25"/>
  <cols>
    <col min="1" max="1" width="15.7109375" customWidth="1"/>
    <col min="2" max="2" width="4.7109375" customWidth="1"/>
    <col min="3" max="3" width="5.140625" customWidth="1"/>
    <col min="4" max="4" width="4.7109375" customWidth="1"/>
    <col min="5" max="5" width="4.7109375" style="2" customWidth="1"/>
    <col min="6" max="7" width="4.7109375" customWidth="1"/>
    <col min="8" max="8" width="4.7109375" style="2" customWidth="1"/>
    <col min="9" max="10" width="4.7109375" customWidth="1"/>
    <col min="11" max="11" width="4.7109375" style="2" customWidth="1"/>
    <col min="12" max="13" width="4.7109375" customWidth="1"/>
    <col min="14" max="14" width="4.7109375" style="2" customWidth="1"/>
    <col min="15" max="16" width="4.7109375" customWidth="1"/>
    <col min="17" max="17" width="4.7109375" style="2" customWidth="1"/>
    <col min="18" max="19" width="4.7109375" customWidth="1"/>
    <col min="20" max="20" width="4.7109375" style="2" customWidth="1"/>
    <col min="21" max="22" width="4.7109375" customWidth="1"/>
    <col min="23" max="23" width="4.7109375" style="2" customWidth="1"/>
    <col min="24" max="25" width="4.7109375" customWidth="1"/>
    <col min="26" max="26" width="4.7109375" style="2" customWidth="1"/>
    <col min="27" max="28" width="4.7109375" customWidth="1"/>
    <col min="29" max="29" width="4.7109375" style="2" customWidth="1"/>
    <col min="30" max="30" width="19.140625" style="2" customWidth="1"/>
    <col min="31" max="31" width="4.7109375" style="2" customWidth="1"/>
    <col min="32" max="33" width="4.7109375" customWidth="1"/>
    <col min="34" max="34" width="4.7109375" style="2" customWidth="1"/>
    <col min="35" max="36" width="4.7109375" customWidth="1"/>
    <col min="37" max="37" width="4.7109375" style="2" customWidth="1"/>
    <col min="38" max="39" width="4.7109375" customWidth="1"/>
    <col min="40" max="40" width="4.7109375" style="2" customWidth="1"/>
    <col min="41" max="41" width="9.140625" style="2"/>
    <col min="43" max="43" width="9.140625" style="2"/>
  </cols>
  <sheetData>
    <row r="1" spans="1:49" ht="18.75" x14ac:dyDescent="0.3">
      <c r="A1" t="s">
        <v>159</v>
      </c>
      <c r="J1" s="1" t="s">
        <v>0</v>
      </c>
      <c r="K1" s="1"/>
      <c r="L1" s="1"/>
      <c r="M1" s="1"/>
    </row>
    <row r="2" spans="1:49" ht="18.75" x14ac:dyDescent="0.3">
      <c r="F2" t="s">
        <v>1</v>
      </c>
      <c r="J2" s="1"/>
      <c r="K2" s="1"/>
      <c r="L2" s="3"/>
      <c r="M2" s="3"/>
      <c r="N2" s="14"/>
      <c r="O2" t="s">
        <v>2</v>
      </c>
      <c r="AE2" s="67" t="s">
        <v>56</v>
      </c>
      <c r="AF2" s="67"/>
      <c r="AG2" s="67"/>
      <c r="AH2" s="67"/>
      <c r="AI2" s="69"/>
      <c r="AJ2" s="69"/>
      <c r="AK2" s="69"/>
      <c r="AL2" s="67" t="s">
        <v>57</v>
      </c>
      <c r="AM2" s="67"/>
      <c r="AN2" s="67"/>
      <c r="AO2"/>
      <c r="AP2" s="67" t="s">
        <v>58</v>
      </c>
      <c r="AQ2" s="67"/>
      <c r="AR2" s="67"/>
      <c r="AS2" s="67"/>
      <c r="AT2" s="67"/>
      <c r="AU2" s="25" t="s">
        <v>245</v>
      </c>
      <c r="AV2" s="25"/>
      <c r="AW2" s="2"/>
    </row>
    <row r="3" spans="1:49" ht="18.75" x14ac:dyDescent="0.3">
      <c r="E3" s="2" t="s">
        <v>235</v>
      </c>
      <c r="J3" s="1"/>
      <c r="K3" s="1"/>
      <c r="L3" s="4"/>
      <c r="M3" s="4"/>
      <c r="N3" s="15"/>
      <c r="Q3" s="2" t="s">
        <v>236</v>
      </c>
      <c r="AE3" s="67" t="s">
        <v>59</v>
      </c>
      <c r="AF3" s="67"/>
      <c r="AG3" s="67"/>
      <c r="AH3" s="67"/>
      <c r="AI3" s="68"/>
      <c r="AJ3" s="68"/>
      <c r="AK3" s="68"/>
      <c r="AL3" s="67" t="s">
        <v>222</v>
      </c>
      <c r="AM3" s="67"/>
      <c r="AN3" s="67"/>
      <c r="AO3"/>
      <c r="AP3" s="67" t="s">
        <v>60</v>
      </c>
      <c r="AQ3" s="67"/>
      <c r="AR3" s="67"/>
      <c r="AS3" s="68"/>
      <c r="AT3" s="68"/>
      <c r="AU3" s="25" t="s">
        <v>61</v>
      </c>
      <c r="AV3" s="25"/>
      <c r="AW3" s="2"/>
    </row>
    <row r="4" spans="1:49" x14ac:dyDescent="0.25">
      <c r="A4" s="66" t="s">
        <v>3</v>
      </c>
      <c r="B4" s="5" t="s">
        <v>4</v>
      </c>
      <c r="C4" s="5" t="s">
        <v>5</v>
      </c>
    </row>
    <row r="5" spans="1:49" x14ac:dyDescent="0.25">
      <c r="A5" s="66"/>
      <c r="B5" s="5">
        <v>10</v>
      </c>
      <c r="C5" s="5">
        <v>10</v>
      </c>
    </row>
    <row r="6" spans="1:49" x14ac:dyDescent="0.25">
      <c r="A6" s="6"/>
      <c r="B6" s="7"/>
      <c r="C6" s="7"/>
    </row>
    <row r="7" spans="1:49" ht="46.5" customHeight="1" x14ac:dyDescent="0.25">
      <c r="A7" s="8" t="s">
        <v>6</v>
      </c>
      <c r="B7" s="9" t="s">
        <v>7</v>
      </c>
      <c r="C7" s="72" t="s">
        <v>8</v>
      </c>
      <c r="D7" s="72"/>
      <c r="E7" s="72"/>
      <c r="F7" s="72" t="s">
        <v>47</v>
      </c>
      <c r="G7" s="72"/>
      <c r="H7" s="72"/>
      <c r="I7" s="72" t="s">
        <v>165</v>
      </c>
      <c r="J7" s="72"/>
      <c r="K7" s="72"/>
      <c r="L7" s="72" t="s">
        <v>48</v>
      </c>
      <c r="M7" s="72"/>
      <c r="N7" s="72"/>
      <c r="O7" s="72" t="s">
        <v>216</v>
      </c>
      <c r="P7" s="72"/>
      <c r="Q7" s="72"/>
      <c r="R7" s="72" t="s">
        <v>157</v>
      </c>
      <c r="S7" s="72"/>
      <c r="T7" s="72"/>
      <c r="U7" s="72" t="s">
        <v>158</v>
      </c>
      <c r="V7" s="72"/>
      <c r="W7" s="72"/>
      <c r="X7" s="72" t="s">
        <v>205</v>
      </c>
      <c r="Y7" s="72"/>
      <c r="Z7" s="72"/>
      <c r="AA7" s="72" t="s">
        <v>289</v>
      </c>
      <c r="AB7" s="72"/>
      <c r="AC7" s="72"/>
      <c r="AD7" s="8" t="s">
        <v>6</v>
      </c>
      <c r="AE7" s="9" t="s">
        <v>7</v>
      </c>
      <c r="AF7" s="72" t="s">
        <v>188</v>
      </c>
      <c r="AG7" s="72"/>
      <c r="AH7" s="72"/>
      <c r="AI7" s="72" t="s">
        <v>49</v>
      </c>
      <c r="AJ7" s="72"/>
      <c r="AK7" s="72"/>
      <c r="AL7" s="72" t="s">
        <v>84</v>
      </c>
      <c r="AM7" s="72"/>
      <c r="AN7" s="72"/>
      <c r="AO7" s="70" t="s">
        <v>16</v>
      </c>
    </row>
    <row r="8" spans="1:49" s="2" customFormat="1" x14ac:dyDescent="0.25">
      <c r="A8" s="10" t="s">
        <v>17</v>
      </c>
      <c r="B8" s="10"/>
      <c r="C8" s="71">
        <v>200</v>
      </c>
      <c r="D8" s="71"/>
      <c r="E8" s="71"/>
      <c r="F8" s="71">
        <v>200</v>
      </c>
      <c r="G8" s="71"/>
      <c r="H8" s="71"/>
      <c r="I8" s="71">
        <v>50</v>
      </c>
      <c r="J8" s="71"/>
      <c r="K8" s="71"/>
      <c r="L8" s="71">
        <v>100</v>
      </c>
      <c r="M8" s="71"/>
      <c r="N8" s="71"/>
      <c r="O8" s="71">
        <v>60</v>
      </c>
      <c r="P8" s="71"/>
      <c r="Q8" s="71"/>
      <c r="R8" s="71">
        <v>200</v>
      </c>
      <c r="S8" s="71"/>
      <c r="T8" s="71"/>
      <c r="U8" s="71">
        <v>200</v>
      </c>
      <c r="V8" s="71"/>
      <c r="W8" s="71"/>
      <c r="X8" s="71">
        <v>200</v>
      </c>
      <c r="Y8" s="71"/>
      <c r="Z8" s="71"/>
      <c r="AA8" s="71">
        <v>38</v>
      </c>
      <c r="AB8" s="71"/>
      <c r="AC8" s="71"/>
      <c r="AD8" s="10" t="s">
        <v>17</v>
      </c>
      <c r="AE8" s="10"/>
      <c r="AF8" s="71">
        <v>70</v>
      </c>
      <c r="AG8" s="71"/>
      <c r="AH8" s="71"/>
      <c r="AI8" s="71">
        <v>150</v>
      </c>
      <c r="AJ8" s="71"/>
      <c r="AK8" s="71"/>
      <c r="AL8" s="71">
        <v>60</v>
      </c>
      <c r="AM8" s="71"/>
      <c r="AN8" s="71"/>
      <c r="AO8" s="70"/>
    </row>
    <row r="9" spans="1:49" x14ac:dyDescent="0.25">
      <c r="A9" s="5" t="s">
        <v>254</v>
      </c>
      <c r="B9" s="11" t="s">
        <v>39</v>
      </c>
      <c r="C9" s="33"/>
      <c r="D9" s="33"/>
      <c r="E9" s="34"/>
      <c r="F9" s="33"/>
      <c r="G9" s="33"/>
      <c r="H9" s="34"/>
      <c r="I9" s="33"/>
      <c r="J9" s="33"/>
      <c r="K9" s="34"/>
      <c r="L9" s="33">
        <v>100</v>
      </c>
      <c r="M9" s="33">
        <f>L9*B5/C5</f>
        <v>100</v>
      </c>
      <c r="N9" s="34">
        <f>(L9*B5/1000)/0.5</f>
        <v>2</v>
      </c>
      <c r="O9" s="33"/>
      <c r="P9" s="33"/>
      <c r="Q9" s="34"/>
      <c r="R9" s="33"/>
      <c r="S9" s="33"/>
      <c r="T9" s="34"/>
      <c r="U9" s="33"/>
      <c r="V9" s="33"/>
      <c r="W9" s="34"/>
      <c r="X9" s="33"/>
      <c r="Y9" s="33"/>
      <c r="Z9" s="34"/>
      <c r="AA9" s="33"/>
      <c r="AB9" s="33"/>
      <c r="AC9" s="34"/>
      <c r="AD9" s="5" t="s">
        <v>254</v>
      </c>
      <c r="AE9" s="11" t="s">
        <v>39</v>
      </c>
      <c r="AF9" s="33"/>
      <c r="AG9" s="33"/>
      <c r="AH9" s="34"/>
      <c r="AI9" s="33"/>
      <c r="AJ9" s="33"/>
      <c r="AK9" s="34"/>
      <c r="AL9" s="33"/>
      <c r="AM9" s="33"/>
      <c r="AN9" s="34"/>
      <c r="AO9" s="17">
        <f>E9+H9+K9+N9+Q9+T9+W9+Z9+AC9+AH9+AK9+AN9</f>
        <v>2</v>
      </c>
      <c r="AP9" t="s">
        <v>300</v>
      </c>
      <c r="AQ9" s="2">
        <f>C9+F9+I9+L9+O9+R9+U9+X9+AA9+AF9+AI9+AL9</f>
        <v>100</v>
      </c>
    </row>
    <row r="10" spans="1:49" x14ac:dyDescent="0.25">
      <c r="A10" s="5" t="s">
        <v>19</v>
      </c>
      <c r="B10" s="11" t="s">
        <v>18</v>
      </c>
      <c r="C10" s="33">
        <v>57</v>
      </c>
      <c r="D10" s="33">
        <f>C10*B5/C5</f>
        <v>57</v>
      </c>
      <c r="E10" s="34">
        <f>(C10*B5/1000)</f>
        <v>0.56999999999999995</v>
      </c>
      <c r="F10" s="33"/>
      <c r="G10" s="33"/>
      <c r="H10" s="34"/>
      <c r="I10" s="33"/>
      <c r="J10" s="33"/>
      <c r="K10" s="34"/>
      <c r="L10" s="33"/>
      <c r="M10" s="33"/>
      <c r="N10" s="34"/>
      <c r="O10" s="33"/>
      <c r="P10" s="33"/>
      <c r="Q10" s="34"/>
      <c r="R10" s="33">
        <v>140</v>
      </c>
      <c r="S10" s="33">
        <f>R10*B5/C5</f>
        <v>140</v>
      </c>
      <c r="T10" s="34">
        <f>(R10*B5/1000)</f>
        <v>1.4</v>
      </c>
      <c r="U10" s="33"/>
      <c r="V10" s="33"/>
      <c r="W10" s="34"/>
      <c r="X10" s="33"/>
      <c r="Y10" s="33"/>
      <c r="Z10" s="34"/>
      <c r="AA10" s="33"/>
      <c r="AB10" s="33"/>
      <c r="AC10" s="34"/>
      <c r="AD10" s="5" t="s">
        <v>19</v>
      </c>
      <c r="AE10" s="11" t="s">
        <v>18</v>
      </c>
      <c r="AF10" s="33">
        <v>24.1</v>
      </c>
      <c r="AG10" s="33">
        <f>AF10*B5/C5</f>
        <v>24.1</v>
      </c>
      <c r="AH10" s="34">
        <f>(AF10*B5/1000)</f>
        <v>0.24099999999999999</v>
      </c>
      <c r="AI10" s="33"/>
      <c r="AJ10" s="33"/>
      <c r="AK10" s="34"/>
      <c r="AL10" s="33"/>
      <c r="AM10" s="33"/>
      <c r="AN10" s="34"/>
      <c r="AO10" s="17">
        <f t="shared" ref="AO10:AO35" si="0">E10+H10+K10+N10+Q10+T10+W10+Z10+AC10+AH10+AK10+AN10</f>
        <v>2.2109999999999999</v>
      </c>
      <c r="AQ10" s="2">
        <f t="shared" ref="AQ10:AQ35" si="1">C10+F10+I10+L10+O10+R10+U10+X10+AA10+AF10+AI10+AL10</f>
        <v>221.1</v>
      </c>
    </row>
    <row r="11" spans="1:49" x14ac:dyDescent="0.25">
      <c r="A11" s="5" t="s">
        <v>20</v>
      </c>
      <c r="B11" s="11" t="s">
        <v>39</v>
      </c>
      <c r="C11" s="33">
        <v>93</v>
      </c>
      <c r="D11" s="33">
        <f>C11*B5/C5</f>
        <v>93</v>
      </c>
      <c r="E11" s="34">
        <f>(C11*B5/1000)/0.045</f>
        <v>20.666666666666668</v>
      </c>
      <c r="F11" s="33"/>
      <c r="G11" s="33"/>
      <c r="H11" s="34"/>
      <c r="I11" s="33"/>
      <c r="J11" s="33"/>
      <c r="K11" s="34"/>
      <c r="L11" s="33"/>
      <c r="M11" s="33"/>
      <c r="N11" s="34"/>
      <c r="O11" s="33"/>
      <c r="P11" s="33"/>
      <c r="Q11" s="34"/>
      <c r="R11" s="33"/>
      <c r="S11" s="33"/>
      <c r="T11" s="34"/>
      <c r="U11" s="33"/>
      <c r="V11" s="33"/>
      <c r="W11" s="34"/>
      <c r="X11" s="33"/>
      <c r="Y11" s="33"/>
      <c r="Z11" s="34"/>
      <c r="AA11" s="33"/>
      <c r="AB11" s="33"/>
      <c r="AC11" s="34"/>
      <c r="AD11" s="5" t="s">
        <v>20</v>
      </c>
      <c r="AE11" s="11" t="s">
        <v>39</v>
      </c>
      <c r="AF11" s="33"/>
      <c r="AG11" s="33"/>
      <c r="AH11" s="34"/>
      <c r="AI11" s="33"/>
      <c r="AJ11" s="33"/>
      <c r="AK11" s="34"/>
      <c r="AL11" s="33"/>
      <c r="AM11" s="33"/>
      <c r="AN11" s="34"/>
      <c r="AO11" s="17">
        <f t="shared" si="0"/>
        <v>20.666666666666668</v>
      </c>
      <c r="AP11" t="s">
        <v>40</v>
      </c>
      <c r="AQ11" s="2">
        <f t="shared" si="1"/>
        <v>93</v>
      </c>
    </row>
    <row r="12" spans="1:49" x14ac:dyDescent="0.25">
      <c r="A12" s="5" t="s">
        <v>105</v>
      </c>
      <c r="B12" s="11" t="s">
        <v>18</v>
      </c>
      <c r="C12" s="33">
        <v>4.5</v>
      </c>
      <c r="D12" s="33">
        <f>C12*B5/C5</f>
        <v>4.5</v>
      </c>
      <c r="E12" s="34">
        <f>(C12*B5/1000)</f>
        <v>4.4999999999999998E-2</v>
      </c>
      <c r="F12" s="33"/>
      <c r="G12" s="33"/>
      <c r="H12" s="34"/>
      <c r="I12" s="33"/>
      <c r="J12" s="33"/>
      <c r="K12" s="34"/>
      <c r="L12" s="33"/>
      <c r="M12" s="33"/>
      <c r="N12" s="34"/>
      <c r="O12" s="33"/>
      <c r="P12" s="33"/>
      <c r="Q12" s="34"/>
      <c r="R12" s="33">
        <v>2</v>
      </c>
      <c r="S12" s="33">
        <f>R12*B5/C5</f>
        <v>2</v>
      </c>
      <c r="T12" s="34">
        <f>(R12*B5/1000)</f>
        <v>0.02</v>
      </c>
      <c r="U12" s="33"/>
      <c r="V12" s="33"/>
      <c r="W12" s="34"/>
      <c r="X12" s="33"/>
      <c r="Y12" s="33"/>
      <c r="Z12" s="34"/>
      <c r="AA12" s="33"/>
      <c r="AB12" s="33"/>
      <c r="AC12" s="34"/>
      <c r="AD12" s="5" t="s">
        <v>105</v>
      </c>
      <c r="AE12" s="11" t="s">
        <v>18</v>
      </c>
      <c r="AF12" s="33">
        <v>1.4</v>
      </c>
      <c r="AG12" s="33">
        <f>AF12*B5/C5</f>
        <v>1.4</v>
      </c>
      <c r="AH12" s="34">
        <f>(AF12*B5/1000)</f>
        <v>1.4E-2</v>
      </c>
      <c r="AI12" s="33"/>
      <c r="AJ12" s="33"/>
      <c r="AK12" s="34"/>
      <c r="AL12" s="33"/>
      <c r="AM12" s="33"/>
      <c r="AN12" s="34"/>
      <c r="AO12" s="17">
        <f t="shared" si="0"/>
        <v>7.9000000000000001E-2</v>
      </c>
      <c r="AQ12" s="2">
        <f t="shared" si="1"/>
        <v>7.9</v>
      </c>
    </row>
    <row r="13" spans="1:49" x14ac:dyDescent="0.25">
      <c r="A13" s="5" t="s">
        <v>23</v>
      </c>
      <c r="B13" s="11" t="s">
        <v>18</v>
      </c>
      <c r="C13" s="33"/>
      <c r="D13" s="33"/>
      <c r="E13" s="34"/>
      <c r="F13" s="33">
        <v>10</v>
      </c>
      <c r="G13" s="33">
        <f>F13*B5/C5</f>
        <v>10</v>
      </c>
      <c r="H13" s="34">
        <f>(F13*B5/1000)</f>
        <v>0.1</v>
      </c>
      <c r="I13" s="33"/>
      <c r="J13" s="33"/>
      <c r="K13" s="34"/>
      <c r="L13" s="33"/>
      <c r="M13" s="33"/>
      <c r="N13" s="34"/>
      <c r="O13" s="33"/>
      <c r="P13" s="33"/>
      <c r="Q13" s="34"/>
      <c r="R13" s="33">
        <v>1.6</v>
      </c>
      <c r="S13" s="33">
        <f>R13*B5/C5</f>
        <v>1.6</v>
      </c>
      <c r="T13" s="34">
        <f>(R13*B5/1000)</f>
        <v>1.6E-2</v>
      </c>
      <c r="U13" s="33"/>
      <c r="V13" s="33"/>
      <c r="W13" s="34"/>
      <c r="X13" s="33">
        <v>14</v>
      </c>
      <c r="Y13" s="33">
        <f>X13*B5/C5</f>
        <v>14</v>
      </c>
      <c r="Z13" s="34">
        <f>(X13*B5/1000)</f>
        <v>0.14000000000000001</v>
      </c>
      <c r="AA13" s="33"/>
      <c r="AB13" s="33"/>
      <c r="AC13" s="34"/>
      <c r="AD13" s="5" t="s">
        <v>23</v>
      </c>
      <c r="AE13" s="11" t="s">
        <v>18</v>
      </c>
      <c r="AF13" s="33">
        <v>2.8</v>
      </c>
      <c r="AG13" s="33">
        <f>AF13*B5/C5</f>
        <v>2.8</v>
      </c>
      <c r="AH13" s="34">
        <f>(AF13*B5/1000)</f>
        <v>2.8000000000000001E-2</v>
      </c>
      <c r="AI13" s="33"/>
      <c r="AJ13" s="33"/>
      <c r="AK13" s="34"/>
      <c r="AL13" s="33"/>
      <c r="AM13" s="33"/>
      <c r="AN13" s="34"/>
      <c r="AO13" s="17">
        <f t="shared" si="0"/>
        <v>0.28400000000000003</v>
      </c>
      <c r="AQ13" s="2">
        <f t="shared" si="1"/>
        <v>28.400000000000002</v>
      </c>
    </row>
    <row r="14" spans="1:49" x14ac:dyDescent="0.25">
      <c r="A14" s="5" t="s">
        <v>36</v>
      </c>
      <c r="B14" s="11" t="s">
        <v>18</v>
      </c>
      <c r="C14" s="33"/>
      <c r="D14" s="33"/>
      <c r="E14" s="34"/>
      <c r="F14" s="33">
        <v>1.1000000000000001</v>
      </c>
      <c r="G14" s="33">
        <f>F14*B5/C5</f>
        <v>1.1000000000000001</v>
      </c>
      <c r="H14" s="34">
        <f>(F14*B5/1000)</f>
        <v>1.0999999999999999E-2</v>
      </c>
      <c r="I14" s="33"/>
      <c r="J14" s="33"/>
      <c r="K14" s="34"/>
      <c r="L14" s="33"/>
      <c r="M14" s="33"/>
      <c r="N14" s="34"/>
      <c r="O14" s="33"/>
      <c r="P14" s="33"/>
      <c r="Q14" s="34"/>
      <c r="R14" s="33"/>
      <c r="S14" s="33"/>
      <c r="T14" s="34"/>
      <c r="U14" s="33"/>
      <c r="V14" s="33"/>
      <c r="W14" s="34"/>
      <c r="X14" s="33"/>
      <c r="Y14" s="33"/>
      <c r="Z14" s="34"/>
      <c r="AA14" s="33"/>
      <c r="AB14" s="33"/>
      <c r="AC14" s="34"/>
      <c r="AD14" s="5" t="s">
        <v>36</v>
      </c>
      <c r="AE14" s="11" t="s">
        <v>18</v>
      </c>
      <c r="AF14" s="33"/>
      <c r="AG14" s="33"/>
      <c r="AH14" s="34"/>
      <c r="AI14" s="33"/>
      <c r="AJ14" s="33"/>
      <c r="AK14" s="34"/>
      <c r="AL14" s="33"/>
      <c r="AM14" s="33"/>
      <c r="AN14" s="34"/>
      <c r="AO14" s="17">
        <f t="shared" si="0"/>
        <v>1.0999999999999999E-2</v>
      </c>
      <c r="AQ14" s="2">
        <f t="shared" si="1"/>
        <v>1.1000000000000001</v>
      </c>
    </row>
    <row r="15" spans="1:49" x14ac:dyDescent="0.25">
      <c r="A15" s="5" t="s">
        <v>94</v>
      </c>
      <c r="B15" s="11" t="s">
        <v>39</v>
      </c>
      <c r="C15" s="33"/>
      <c r="D15" s="33"/>
      <c r="E15" s="34"/>
      <c r="F15" s="33"/>
      <c r="G15" s="33"/>
      <c r="H15" s="34"/>
      <c r="I15" s="33">
        <v>19.5</v>
      </c>
      <c r="J15" s="33">
        <f>I15*B5/C5</f>
        <v>19.5</v>
      </c>
      <c r="K15" s="34">
        <f>(I15*B5/1000)/0.6</f>
        <v>0.32500000000000001</v>
      </c>
      <c r="L15" s="33"/>
      <c r="M15" s="33"/>
      <c r="N15" s="34"/>
      <c r="O15" s="33"/>
      <c r="P15" s="33"/>
      <c r="Q15" s="34"/>
      <c r="R15" s="33"/>
      <c r="S15" s="33"/>
      <c r="T15" s="34"/>
      <c r="U15" s="33"/>
      <c r="V15" s="33"/>
      <c r="W15" s="34"/>
      <c r="X15" s="33"/>
      <c r="Y15" s="33"/>
      <c r="Z15" s="34"/>
      <c r="AA15" s="33"/>
      <c r="AB15" s="33"/>
      <c r="AC15" s="34"/>
      <c r="AD15" s="5" t="s">
        <v>94</v>
      </c>
      <c r="AE15" s="11" t="s">
        <v>39</v>
      </c>
      <c r="AF15" s="33"/>
      <c r="AG15" s="33"/>
      <c r="AH15" s="34"/>
      <c r="AI15" s="33"/>
      <c r="AJ15" s="33"/>
      <c r="AK15" s="34"/>
      <c r="AL15" s="33"/>
      <c r="AM15" s="33"/>
      <c r="AN15" s="34"/>
      <c r="AO15" s="17">
        <f t="shared" si="0"/>
        <v>0.32500000000000001</v>
      </c>
      <c r="AP15" t="s">
        <v>42</v>
      </c>
      <c r="AQ15" s="2">
        <f t="shared" si="1"/>
        <v>19.5</v>
      </c>
    </row>
    <row r="16" spans="1:49" x14ac:dyDescent="0.25">
      <c r="A16" s="5" t="s">
        <v>257</v>
      </c>
      <c r="B16" s="11" t="s">
        <v>39</v>
      </c>
      <c r="C16" s="33"/>
      <c r="D16" s="33"/>
      <c r="E16" s="34"/>
      <c r="F16" s="33"/>
      <c r="G16" s="33"/>
      <c r="H16" s="34"/>
      <c r="I16" s="33">
        <v>35</v>
      </c>
      <c r="J16" s="33">
        <f>I16*B5/C5</f>
        <v>35</v>
      </c>
      <c r="K16" s="34">
        <f>(I16*B5/1000)/0.3</f>
        <v>1.1666666666666667</v>
      </c>
      <c r="L16" s="33"/>
      <c r="M16" s="33"/>
      <c r="N16" s="34"/>
      <c r="O16" s="33"/>
      <c r="P16" s="33"/>
      <c r="Q16" s="34"/>
      <c r="R16" s="33"/>
      <c r="S16" s="33"/>
      <c r="T16" s="34"/>
      <c r="U16" s="33"/>
      <c r="V16" s="33"/>
      <c r="W16" s="34"/>
      <c r="X16" s="33"/>
      <c r="Y16" s="33"/>
      <c r="Z16" s="34"/>
      <c r="AA16" s="33"/>
      <c r="AB16" s="33"/>
      <c r="AC16" s="34"/>
      <c r="AD16" s="5" t="s">
        <v>257</v>
      </c>
      <c r="AE16" s="11" t="s">
        <v>39</v>
      </c>
      <c r="AF16" s="33"/>
      <c r="AG16" s="33"/>
      <c r="AH16" s="34"/>
      <c r="AI16" s="33"/>
      <c r="AJ16" s="33"/>
      <c r="AK16" s="34"/>
      <c r="AL16" s="33"/>
      <c r="AM16" s="33"/>
      <c r="AN16" s="34"/>
      <c r="AO16" s="17">
        <f t="shared" si="0"/>
        <v>1.1666666666666667</v>
      </c>
      <c r="AP16" t="s">
        <v>41</v>
      </c>
      <c r="AQ16" s="2">
        <f t="shared" si="1"/>
        <v>35</v>
      </c>
    </row>
    <row r="17" spans="1:43" x14ac:dyDescent="0.25">
      <c r="A17" s="5" t="s">
        <v>26</v>
      </c>
      <c r="B17" s="11" t="s">
        <v>39</v>
      </c>
      <c r="C17" s="33"/>
      <c r="D17" s="33"/>
      <c r="E17" s="34"/>
      <c r="F17" s="33"/>
      <c r="G17" s="33"/>
      <c r="H17" s="34"/>
      <c r="I17" s="33"/>
      <c r="J17" s="33"/>
      <c r="K17" s="34"/>
      <c r="L17" s="33"/>
      <c r="M17" s="33"/>
      <c r="N17" s="34"/>
      <c r="O17" s="33"/>
      <c r="P17" s="33"/>
      <c r="Q17" s="34"/>
      <c r="R17" s="33"/>
      <c r="S17" s="33"/>
      <c r="T17" s="34"/>
      <c r="U17" s="33"/>
      <c r="V17" s="33"/>
      <c r="W17" s="34"/>
      <c r="X17" s="33"/>
      <c r="Y17" s="33"/>
      <c r="Z17" s="34"/>
      <c r="AA17" s="33">
        <v>38</v>
      </c>
      <c r="AB17" s="33">
        <f>AA17*B5/C5</f>
        <v>38</v>
      </c>
      <c r="AC17" s="34">
        <f>(AA17*B5/1000)/0.6</f>
        <v>0.63333333333333341</v>
      </c>
      <c r="AD17" s="5" t="s">
        <v>26</v>
      </c>
      <c r="AE17" s="11" t="s">
        <v>39</v>
      </c>
      <c r="AF17" s="33"/>
      <c r="AG17" s="33"/>
      <c r="AH17" s="34"/>
      <c r="AI17" s="33"/>
      <c r="AJ17" s="33"/>
      <c r="AK17" s="34"/>
      <c r="AL17" s="33"/>
      <c r="AM17" s="33"/>
      <c r="AN17" s="34"/>
      <c r="AO17" s="17">
        <f t="shared" si="0"/>
        <v>0.63333333333333341</v>
      </c>
      <c r="AP17" t="s">
        <v>42</v>
      </c>
      <c r="AQ17" s="2">
        <f t="shared" si="1"/>
        <v>38</v>
      </c>
    </row>
    <row r="18" spans="1:43" x14ac:dyDescent="0.25">
      <c r="A18" s="5" t="s">
        <v>258</v>
      </c>
      <c r="B18" s="11" t="s">
        <v>18</v>
      </c>
      <c r="C18" s="33"/>
      <c r="D18" s="33"/>
      <c r="E18" s="34"/>
      <c r="F18" s="33"/>
      <c r="G18" s="33"/>
      <c r="H18" s="34"/>
      <c r="I18" s="33"/>
      <c r="J18" s="33"/>
      <c r="K18" s="34"/>
      <c r="L18" s="33"/>
      <c r="M18" s="33"/>
      <c r="N18" s="34"/>
      <c r="O18" s="33">
        <v>3.6</v>
      </c>
      <c r="P18" s="33">
        <f>O18*B5/C5</f>
        <v>3.6</v>
      </c>
      <c r="Q18" s="34">
        <f>(O18*B5/1000)</f>
        <v>3.5999999999999997E-2</v>
      </c>
      <c r="R18" s="33"/>
      <c r="S18" s="33"/>
      <c r="T18" s="34"/>
      <c r="U18" s="33">
        <v>4</v>
      </c>
      <c r="V18" s="33">
        <f>U18*B5/C5</f>
        <v>4</v>
      </c>
      <c r="W18" s="34">
        <f>(U18*B5/1000)</f>
        <v>0.04</v>
      </c>
      <c r="X18" s="33"/>
      <c r="Y18" s="33"/>
      <c r="Z18" s="34"/>
      <c r="AA18" s="33"/>
      <c r="AB18" s="33"/>
      <c r="AC18" s="34"/>
      <c r="AD18" s="5" t="s">
        <v>258</v>
      </c>
      <c r="AE18" s="11" t="s">
        <v>18</v>
      </c>
      <c r="AF18" s="33">
        <v>0.8</v>
      </c>
      <c r="AG18" s="33">
        <f>AF18*B5/C5</f>
        <v>0.8</v>
      </c>
      <c r="AH18" s="34">
        <f>(AF18*B5/1000)</f>
        <v>8.0000000000000002E-3</v>
      </c>
      <c r="AI18" s="33"/>
      <c r="AJ18" s="33"/>
      <c r="AK18" s="34"/>
      <c r="AL18" s="33"/>
      <c r="AM18" s="33"/>
      <c r="AN18" s="34"/>
      <c r="AO18" s="17">
        <f t="shared" si="0"/>
        <v>8.3999999999999991E-2</v>
      </c>
      <c r="AQ18" s="2">
        <f t="shared" si="1"/>
        <v>8.4</v>
      </c>
    </row>
    <row r="19" spans="1:43" x14ac:dyDescent="0.25">
      <c r="A19" s="5" t="s">
        <v>260</v>
      </c>
      <c r="B19" s="11" t="s">
        <v>18</v>
      </c>
      <c r="C19" s="33"/>
      <c r="D19" s="33"/>
      <c r="E19" s="34"/>
      <c r="F19" s="33"/>
      <c r="G19" s="33"/>
      <c r="H19" s="34"/>
      <c r="I19" s="33"/>
      <c r="J19" s="33"/>
      <c r="K19" s="34"/>
      <c r="L19" s="33"/>
      <c r="M19" s="33"/>
      <c r="N19" s="34"/>
      <c r="O19" s="33">
        <v>30.8</v>
      </c>
      <c r="P19" s="33">
        <f>O19*B5/C5</f>
        <v>30.8</v>
      </c>
      <c r="Q19" s="34">
        <f>(O19*B5/1000)</f>
        <v>0.308</v>
      </c>
      <c r="R19" s="33"/>
      <c r="S19" s="33"/>
      <c r="T19" s="34"/>
      <c r="U19" s="33"/>
      <c r="V19" s="33"/>
      <c r="W19" s="34"/>
      <c r="X19" s="33"/>
      <c r="Y19" s="33"/>
      <c r="Z19" s="34"/>
      <c r="AA19" s="33"/>
      <c r="AB19" s="33"/>
      <c r="AC19" s="34"/>
      <c r="AD19" s="5" t="s">
        <v>260</v>
      </c>
      <c r="AE19" s="11" t="s">
        <v>18</v>
      </c>
      <c r="AF19" s="33"/>
      <c r="AG19" s="33"/>
      <c r="AH19" s="34"/>
      <c r="AI19" s="33"/>
      <c r="AJ19" s="33"/>
      <c r="AK19" s="34"/>
      <c r="AL19" s="33"/>
      <c r="AM19" s="33"/>
      <c r="AN19" s="34"/>
      <c r="AO19" s="17">
        <f t="shared" si="0"/>
        <v>0.308</v>
      </c>
      <c r="AQ19" s="2">
        <f t="shared" si="1"/>
        <v>30.8</v>
      </c>
    </row>
    <row r="20" spans="1:43" x14ac:dyDescent="0.25">
      <c r="A20" s="5" t="s">
        <v>259</v>
      </c>
      <c r="B20" s="11" t="s">
        <v>39</v>
      </c>
      <c r="C20" s="33"/>
      <c r="D20" s="33"/>
      <c r="E20" s="34"/>
      <c r="F20" s="33"/>
      <c r="G20" s="33"/>
      <c r="H20" s="34"/>
      <c r="I20" s="33"/>
      <c r="J20" s="33"/>
      <c r="K20" s="34"/>
      <c r="L20" s="33"/>
      <c r="M20" s="33"/>
      <c r="N20" s="34"/>
      <c r="O20" s="33">
        <v>18.5</v>
      </c>
      <c r="P20" s="33">
        <f>O20*B5/C5</f>
        <v>18.5</v>
      </c>
      <c r="Q20" s="34">
        <f>(O20*B5/1000)/0.4</f>
        <v>0.46249999999999997</v>
      </c>
      <c r="R20" s="33"/>
      <c r="S20" s="33"/>
      <c r="T20" s="34"/>
      <c r="U20" s="33"/>
      <c r="V20" s="33"/>
      <c r="W20" s="34"/>
      <c r="X20" s="33"/>
      <c r="Y20" s="33"/>
      <c r="Z20" s="34"/>
      <c r="AA20" s="33"/>
      <c r="AB20" s="33"/>
      <c r="AC20" s="34"/>
      <c r="AD20" s="5" t="s">
        <v>259</v>
      </c>
      <c r="AE20" s="11" t="s">
        <v>39</v>
      </c>
      <c r="AF20" s="33"/>
      <c r="AG20" s="33"/>
      <c r="AH20" s="34"/>
      <c r="AI20" s="33"/>
      <c r="AJ20" s="33"/>
      <c r="AK20" s="34"/>
      <c r="AL20" s="33"/>
      <c r="AM20" s="33"/>
      <c r="AN20" s="34"/>
      <c r="AO20" s="17">
        <f t="shared" si="0"/>
        <v>0.46249999999999997</v>
      </c>
      <c r="AP20" t="s">
        <v>43</v>
      </c>
      <c r="AQ20" s="2">
        <f t="shared" si="1"/>
        <v>18.5</v>
      </c>
    </row>
    <row r="21" spans="1:43" x14ac:dyDescent="0.25">
      <c r="A21" s="5" t="s">
        <v>29</v>
      </c>
      <c r="B21" s="11" t="s">
        <v>18</v>
      </c>
      <c r="C21" s="33"/>
      <c r="D21" s="33"/>
      <c r="E21" s="34"/>
      <c r="F21" s="33"/>
      <c r="G21" s="33"/>
      <c r="H21" s="34"/>
      <c r="I21" s="33"/>
      <c r="J21" s="33"/>
      <c r="K21" s="34"/>
      <c r="L21" s="33"/>
      <c r="M21" s="33"/>
      <c r="N21" s="34"/>
      <c r="O21" s="33"/>
      <c r="P21" s="33"/>
      <c r="Q21" s="34"/>
      <c r="R21" s="33"/>
      <c r="S21" s="33"/>
      <c r="T21" s="34"/>
      <c r="U21" s="33">
        <v>188</v>
      </c>
      <c r="V21" s="33">
        <f>U21*B5/C5</f>
        <v>188</v>
      </c>
      <c r="W21" s="34">
        <f>(U21*B5/1000)</f>
        <v>1.88</v>
      </c>
      <c r="X21" s="33"/>
      <c r="Y21" s="33"/>
      <c r="Z21" s="34"/>
      <c r="AA21" s="33"/>
      <c r="AB21" s="33"/>
      <c r="AC21" s="34"/>
      <c r="AD21" s="5" t="s">
        <v>29</v>
      </c>
      <c r="AE21" s="11" t="s">
        <v>18</v>
      </c>
      <c r="AF21" s="33"/>
      <c r="AG21" s="33"/>
      <c r="AH21" s="34"/>
      <c r="AI21" s="33"/>
      <c r="AJ21" s="33"/>
      <c r="AK21" s="34"/>
      <c r="AL21" s="33"/>
      <c r="AM21" s="33"/>
      <c r="AN21" s="34"/>
      <c r="AO21" s="17">
        <f t="shared" si="0"/>
        <v>1.88</v>
      </c>
      <c r="AQ21" s="2">
        <f t="shared" si="1"/>
        <v>188</v>
      </c>
    </row>
    <row r="22" spans="1:43" x14ac:dyDescent="0.25">
      <c r="A22" s="5" t="s">
        <v>262</v>
      </c>
      <c r="B22" s="11" t="s">
        <v>18</v>
      </c>
      <c r="C22" s="33"/>
      <c r="D22" s="33"/>
      <c r="E22" s="34"/>
      <c r="F22" s="33"/>
      <c r="G22" s="33"/>
      <c r="H22" s="34"/>
      <c r="I22" s="33"/>
      <c r="J22" s="33"/>
      <c r="K22" s="34"/>
      <c r="L22" s="33"/>
      <c r="M22" s="33"/>
      <c r="N22" s="34"/>
      <c r="O22" s="33"/>
      <c r="P22" s="33"/>
      <c r="Q22" s="34"/>
      <c r="R22" s="33"/>
      <c r="S22" s="33"/>
      <c r="T22" s="34"/>
      <c r="U22" s="33">
        <v>15</v>
      </c>
      <c r="V22" s="33">
        <f>U22*B5/C5</f>
        <v>15</v>
      </c>
      <c r="W22" s="34">
        <f>(U22*B5/1000)</f>
        <v>0.15</v>
      </c>
      <c r="X22" s="33"/>
      <c r="Y22" s="33"/>
      <c r="Z22" s="34"/>
      <c r="AA22" s="33"/>
      <c r="AB22" s="33"/>
      <c r="AC22" s="34"/>
      <c r="AD22" s="5" t="s">
        <v>262</v>
      </c>
      <c r="AE22" s="11" t="s">
        <v>18</v>
      </c>
      <c r="AF22" s="33"/>
      <c r="AG22" s="33"/>
      <c r="AH22" s="34"/>
      <c r="AI22" s="33"/>
      <c r="AJ22" s="33"/>
      <c r="AK22" s="34"/>
      <c r="AL22" s="33"/>
      <c r="AM22" s="33"/>
      <c r="AN22" s="34"/>
      <c r="AO22" s="17">
        <f t="shared" si="0"/>
        <v>0.15</v>
      </c>
      <c r="AQ22" s="2">
        <f t="shared" si="1"/>
        <v>15</v>
      </c>
    </row>
    <row r="23" spans="1:43" x14ac:dyDescent="0.25">
      <c r="A23" s="5" t="s">
        <v>30</v>
      </c>
      <c r="B23" s="11" t="s">
        <v>18</v>
      </c>
      <c r="C23" s="33"/>
      <c r="D23" s="33"/>
      <c r="E23" s="34"/>
      <c r="F23" s="33"/>
      <c r="G23" s="33"/>
      <c r="H23" s="34"/>
      <c r="I23" s="33"/>
      <c r="J23" s="33"/>
      <c r="K23" s="34"/>
      <c r="L23" s="33"/>
      <c r="M23" s="33"/>
      <c r="N23" s="34"/>
      <c r="O23" s="33">
        <v>20</v>
      </c>
      <c r="P23" s="33">
        <f>O23*B5/C5</f>
        <v>20</v>
      </c>
      <c r="Q23" s="34">
        <f>(O23*B5/1000)</f>
        <v>0.2</v>
      </c>
      <c r="R23" s="33">
        <v>15</v>
      </c>
      <c r="S23" s="33">
        <f>R23*B5/C5</f>
        <v>15</v>
      </c>
      <c r="T23" s="34">
        <f>(R23*B5/1000)</f>
        <v>0.15</v>
      </c>
      <c r="U23" s="33">
        <v>40</v>
      </c>
      <c r="V23" s="33">
        <f>U23*B5/C5</f>
        <v>40</v>
      </c>
      <c r="W23" s="34">
        <f>(U23*B5/1000)</f>
        <v>0.4</v>
      </c>
      <c r="X23" s="33"/>
      <c r="Y23" s="33"/>
      <c r="Z23" s="34"/>
      <c r="AA23" s="33"/>
      <c r="AB23" s="33"/>
      <c r="AC23" s="34"/>
      <c r="AD23" s="5" t="s">
        <v>30</v>
      </c>
      <c r="AE23" s="11" t="s">
        <v>18</v>
      </c>
      <c r="AF23" s="33"/>
      <c r="AG23" s="33"/>
      <c r="AH23" s="34"/>
      <c r="AI23" s="33"/>
      <c r="AJ23" s="33"/>
      <c r="AK23" s="34"/>
      <c r="AL23" s="33"/>
      <c r="AM23" s="33"/>
      <c r="AN23" s="34"/>
      <c r="AO23" s="17">
        <f t="shared" si="0"/>
        <v>0.75</v>
      </c>
      <c r="AQ23" s="2">
        <f t="shared" si="1"/>
        <v>75</v>
      </c>
    </row>
    <row r="24" spans="1:43" x14ac:dyDescent="0.25">
      <c r="A24" s="5" t="s">
        <v>256</v>
      </c>
      <c r="B24" s="11" t="s">
        <v>18</v>
      </c>
      <c r="C24" s="33"/>
      <c r="D24" s="33"/>
      <c r="E24" s="34"/>
      <c r="F24" s="33"/>
      <c r="G24" s="33"/>
      <c r="H24" s="34"/>
      <c r="I24" s="33"/>
      <c r="J24" s="33"/>
      <c r="K24" s="34"/>
      <c r="L24" s="33"/>
      <c r="M24" s="33"/>
      <c r="N24" s="34"/>
      <c r="O24" s="33"/>
      <c r="P24" s="33"/>
      <c r="Q24" s="34"/>
      <c r="R24" s="33">
        <v>12</v>
      </c>
      <c r="S24" s="33">
        <f>R24*B5/C5</f>
        <v>12</v>
      </c>
      <c r="T24" s="34">
        <f>(R24*B5/1000)</f>
        <v>0.12</v>
      </c>
      <c r="U24" s="33"/>
      <c r="V24" s="33"/>
      <c r="W24" s="34"/>
      <c r="X24" s="33"/>
      <c r="Y24" s="33"/>
      <c r="Z24" s="34"/>
      <c r="AA24" s="33"/>
      <c r="AB24" s="33"/>
      <c r="AC24" s="34"/>
      <c r="AD24" s="5" t="s">
        <v>256</v>
      </c>
      <c r="AE24" s="11" t="s">
        <v>18</v>
      </c>
      <c r="AF24" s="33"/>
      <c r="AG24" s="33"/>
      <c r="AH24" s="34"/>
      <c r="AI24" s="33"/>
      <c r="AJ24" s="33"/>
      <c r="AK24" s="34"/>
      <c r="AL24" s="33"/>
      <c r="AM24" s="33"/>
      <c r="AN24" s="34"/>
      <c r="AO24" s="17">
        <f t="shared" si="0"/>
        <v>0.12</v>
      </c>
      <c r="AQ24" s="2">
        <f t="shared" si="1"/>
        <v>12</v>
      </c>
    </row>
    <row r="25" spans="1:43" x14ac:dyDescent="0.25">
      <c r="A25" s="5" t="s">
        <v>265</v>
      </c>
      <c r="B25" s="11" t="s">
        <v>18</v>
      </c>
      <c r="C25" s="33"/>
      <c r="D25" s="33"/>
      <c r="E25" s="34"/>
      <c r="F25" s="33"/>
      <c r="G25" s="33"/>
      <c r="H25" s="34"/>
      <c r="I25" s="33"/>
      <c r="J25" s="33"/>
      <c r="K25" s="34"/>
      <c r="L25" s="33"/>
      <c r="M25" s="33"/>
      <c r="N25" s="34"/>
      <c r="O25" s="33"/>
      <c r="P25" s="33"/>
      <c r="Q25" s="34"/>
      <c r="R25" s="33"/>
      <c r="S25" s="33"/>
      <c r="T25" s="34"/>
      <c r="U25" s="33">
        <v>69</v>
      </c>
      <c r="V25" s="33">
        <f>U25*B5/C5</f>
        <v>69</v>
      </c>
      <c r="W25" s="34">
        <f>(U25*B5/1000)</f>
        <v>0.69</v>
      </c>
      <c r="X25" s="33"/>
      <c r="Y25" s="33"/>
      <c r="Z25" s="34"/>
      <c r="AA25" s="33"/>
      <c r="AB25" s="33"/>
      <c r="AC25" s="34"/>
      <c r="AD25" s="5" t="s">
        <v>265</v>
      </c>
      <c r="AE25" s="11" t="s">
        <v>18</v>
      </c>
      <c r="AF25" s="33"/>
      <c r="AG25" s="33"/>
      <c r="AH25" s="34"/>
      <c r="AI25" s="33"/>
      <c r="AJ25" s="33"/>
      <c r="AK25" s="34"/>
      <c r="AL25" s="33"/>
      <c r="AM25" s="33"/>
      <c r="AN25" s="34"/>
      <c r="AO25" s="17">
        <f t="shared" si="0"/>
        <v>0.69</v>
      </c>
      <c r="AQ25" s="2">
        <f t="shared" si="1"/>
        <v>69</v>
      </c>
    </row>
    <row r="26" spans="1:43" x14ac:dyDescent="0.25">
      <c r="A26" s="5" t="s">
        <v>167</v>
      </c>
      <c r="B26" s="11" t="s">
        <v>18</v>
      </c>
      <c r="C26" s="33"/>
      <c r="D26" s="33"/>
      <c r="E26" s="34"/>
      <c r="F26" s="33"/>
      <c r="G26" s="33"/>
      <c r="H26" s="34"/>
      <c r="I26" s="33"/>
      <c r="J26" s="33"/>
      <c r="K26" s="34"/>
      <c r="L26" s="33"/>
      <c r="M26" s="33"/>
      <c r="N26" s="34"/>
      <c r="O26" s="33"/>
      <c r="P26" s="33"/>
      <c r="Q26" s="34"/>
      <c r="R26" s="33"/>
      <c r="S26" s="33"/>
      <c r="T26" s="34"/>
      <c r="U26" s="33">
        <v>4</v>
      </c>
      <c r="V26" s="33">
        <f>U26*B5/C5</f>
        <v>4</v>
      </c>
      <c r="W26" s="34">
        <f>(U26*B5/1000)</f>
        <v>0.04</v>
      </c>
      <c r="X26" s="33"/>
      <c r="Y26" s="33"/>
      <c r="Z26" s="34"/>
      <c r="AA26" s="33"/>
      <c r="AB26" s="33"/>
      <c r="AC26" s="34"/>
      <c r="AD26" s="5" t="s">
        <v>167</v>
      </c>
      <c r="AE26" s="11" t="s">
        <v>18</v>
      </c>
      <c r="AF26" s="33"/>
      <c r="AG26" s="33"/>
      <c r="AH26" s="34"/>
      <c r="AI26" s="33"/>
      <c r="AJ26" s="33"/>
      <c r="AK26" s="34"/>
      <c r="AL26" s="33"/>
      <c r="AM26" s="33"/>
      <c r="AN26" s="34"/>
      <c r="AO26" s="17">
        <f t="shared" si="0"/>
        <v>0.04</v>
      </c>
      <c r="AQ26" s="2">
        <f t="shared" si="1"/>
        <v>4</v>
      </c>
    </row>
    <row r="27" spans="1:43" x14ac:dyDescent="0.25">
      <c r="A27" s="5" t="s">
        <v>88</v>
      </c>
      <c r="B27" s="11" t="s">
        <v>18</v>
      </c>
      <c r="C27" s="33"/>
      <c r="D27" s="33"/>
      <c r="E27" s="34"/>
      <c r="F27" s="33"/>
      <c r="G27" s="33"/>
      <c r="H27" s="34"/>
      <c r="I27" s="33"/>
      <c r="J27" s="33"/>
      <c r="K27" s="34"/>
      <c r="L27" s="33"/>
      <c r="M27" s="33"/>
      <c r="N27" s="34"/>
      <c r="O27" s="33"/>
      <c r="P27" s="33"/>
      <c r="Q27" s="34"/>
      <c r="R27" s="33"/>
      <c r="S27" s="33"/>
      <c r="T27" s="34"/>
      <c r="U27" s="33">
        <v>2.6</v>
      </c>
      <c r="V27" s="33">
        <f>U27*B5/C5</f>
        <v>2.6</v>
      </c>
      <c r="W27" s="34">
        <f>(U27*B5/1000)</f>
        <v>2.5999999999999999E-2</v>
      </c>
      <c r="X27" s="33"/>
      <c r="Y27" s="33"/>
      <c r="Z27" s="34"/>
      <c r="AA27" s="33"/>
      <c r="AB27" s="33"/>
      <c r="AC27" s="34"/>
      <c r="AD27" s="5" t="s">
        <v>88</v>
      </c>
      <c r="AE27" s="11" t="s">
        <v>18</v>
      </c>
      <c r="AF27" s="33"/>
      <c r="AG27" s="33"/>
      <c r="AH27" s="34"/>
      <c r="AI27" s="33"/>
      <c r="AJ27" s="33"/>
      <c r="AK27" s="34"/>
      <c r="AL27" s="33"/>
      <c r="AM27" s="33"/>
      <c r="AN27" s="34"/>
      <c r="AO27" s="17">
        <f t="shared" si="0"/>
        <v>2.5999999999999999E-2</v>
      </c>
      <c r="AQ27" s="2">
        <f t="shared" si="1"/>
        <v>2.6</v>
      </c>
    </row>
    <row r="28" spans="1:43" x14ac:dyDescent="0.25">
      <c r="A28" s="5" t="s">
        <v>240</v>
      </c>
      <c r="B28" s="11" t="s">
        <v>18</v>
      </c>
      <c r="C28" s="33"/>
      <c r="D28" s="33"/>
      <c r="E28" s="34"/>
      <c r="F28" s="33"/>
      <c r="G28" s="33"/>
      <c r="H28" s="34"/>
      <c r="I28" s="33"/>
      <c r="J28" s="33"/>
      <c r="K28" s="34"/>
      <c r="L28" s="33"/>
      <c r="M28" s="33"/>
      <c r="N28" s="34"/>
      <c r="O28" s="33"/>
      <c r="P28" s="33"/>
      <c r="Q28" s="34"/>
      <c r="R28" s="33"/>
      <c r="S28" s="33"/>
      <c r="T28" s="34"/>
      <c r="U28" s="33"/>
      <c r="V28" s="33"/>
      <c r="W28" s="34"/>
      <c r="X28" s="33">
        <v>38</v>
      </c>
      <c r="Y28" s="33">
        <f>X28*B5/C5</f>
        <v>38</v>
      </c>
      <c r="Z28" s="34">
        <f>(X28*B5/1000)</f>
        <v>0.38</v>
      </c>
      <c r="AA28" s="33"/>
      <c r="AB28" s="33"/>
      <c r="AC28" s="34"/>
      <c r="AD28" s="5" t="s">
        <v>240</v>
      </c>
      <c r="AE28" s="11" t="s">
        <v>18</v>
      </c>
      <c r="AF28" s="33"/>
      <c r="AG28" s="33"/>
      <c r="AH28" s="34"/>
      <c r="AI28" s="33"/>
      <c r="AJ28" s="33"/>
      <c r="AK28" s="34"/>
      <c r="AL28" s="33"/>
      <c r="AM28" s="33"/>
      <c r="AN28" s="34"/>
      <c r="AO28" s="17">
        <f t="shared" si="0"/>
        <v>0.38</v>
      </c>
      <c r="AQ28" s="2">
        <f t="shared" si="1"/>
        <v>38</v>
      </c>
    </row>
    <row r="29" spans="1:43" x14ac:dyDescent="0.25">
      <c r="A29" s="5" t="s">
        <v>86</v>
      </c>
      <c r="B29" s="11" t="s">
        <v>18</v>
      </c>
      <c r="C29" s="33"/>
      <c r="D29" s="33"/>
      <c r="E29" s="34"/>
      <c r="F29" s="33"/>
      <c r="G29" s="33"/>
      <c r="H29" s="34"/>
      <c r="I29" s="33"/>
      <c r="J29" s="33"/>
      <c r="K29" s="34"/>
      <c r="L29" s="33"/>
      <c r="M29" s="33"/>
      <c r="N29" s="34"/>
      <c r="O29" s="33"/>
      <c r="P29" s="33"/>
      <c r="Q29" s="34"/>
      <c r="R29" s="33"/>
      <c r="S29" s="33"/>
      <c r="T29" s="34"/>
      <c r="U29" s="33"/>
      <c r="V29" s="33"/>
      <c r="W29" s="34"/>
      <c r="X29" s="33"/>
      <c r="Y29" s="33"/>
      <c r="Z29" s="34"/>
      <c r="AA29" s="33"/>
      <c r="AB29" s="33"/>
      <c r="AC29" s="34"/>
      <c r="AD29" s="5" t="s">
        <v>86</v>
      </c>
      <c r="AE29" s="11" t="s">
        <v>18</v>
      </c>
      <c r="AF29" s="33">
        <v>49.16</v>
      </c>
      <c r="AG29" s="33">
        <f>AF29*B5/C5</f>
        <v>49.16</v>
      </c>
      <c r="AH29" s="34">
        <f>(AF29*B5/1000)</f>
        <v>0.49159999999999998</v>
      </c>
      <c r="AI29" s="33"/>
      <c r="AJ29" s="33"/>
      <c r="AK29" s="34"/>
      <c r="AL29" s="33"/>
      <c r="AM29" s="33"/>
      <c r="AN29" s="34"/>
      <c r="AO29" s="17">
        <f t="shared" si="0"/>
        <v>0.49159999999999998</v>
      </c>
      <c r="AQ29" s="2">
        <f t="shared" si="1"/>
        <v>49.16</v>
      </c>
    </row>
    <row r="30" spans="1:43" x14ac:dyDescent="0.25">
      <c r="A30" s="5" t="s">
        <v>229</v>
      </c>
      <c r="B30" s="11" t="s">
        <v>18</v>
      </c>
      <c r="C30" s="33"/>
      <c r="D30" s="33"/>
      <c r="E30" s="34"/>
      <c r="F30" s="33"/>
      <c r="G30" s="33"/>
      <c r="H30" s="34"/>
      <c r="I30" s="33"/>
      <c r="J30" s="33"/>
      <c r="K30" s="34"/>
      <c r="L30" s="33"/>
      <c r="M30" s="33"/>
      <c r="N30" s="34"/>
      <c r="O30" s="33"/>
      <c r="P30" s="33"/>
      <c r="Q30" s="34"/>
      <c r="R30" s="33"/>
      <c r="S30" s="33"/>
      <c r="T30" s="34"/>
      <c r="U30" s="33"/>
      <c r="V30" s="33"/>
      <c r="W30" s="34"/>
      <c r="X30" s="33"/>
      <c r="Y30" s="33"/>
      <c r="Z30" s="34"/>
      <c r="AA30" s="33"/>
      <c r="AB30" s="33"/>
      <c r="AC30" s="34"/>
      <c r="AD30" s="5" t="s">
        <v>229</v>
      </c>
      <c r="AE30" s="11" t="s">
        <v>18</v>
      </c>
      <c r="AF30" s="33">
        <v>1.4</v>
      </c>
      <c r="AG30" s="33">
        <f>AF30*B5/C5</f>
        <v>1.4</v>
      </c>
      <c r="AH30" s="34">
        <f>(AF30*B5/1000)</f>
        <v>1.4E-2</v>
      </c>
      <c r="AI30" s="33"/>
      <c r="AJ30" s="33"/>
      <c r="AK30" s="34"/>
      <c r="AL30" s="33"/>
      <c r="AM30" s="33"/>
      <c r="AN30" s="34"/>
      <c r="AO30" s="17">
        <f t="shared" si="0"/>
        <v>1.4E-2</v>
      </c>
      <c r="AQ30" s="2">
        <f t="shared" si="1"/>
        <v>1.4</v>
      </c>
    </row>
    <row r="31" spans="1:43" x14ac:dyDescent="0.25">
      <c r="A31" s="5" t="s">
        <v>75</v>
      </c>
      <c r="B31" s="11" t="s">
        <v>39</v>
      </c>
      <c r="C31" s="33"/>
      <c r="D31" s="33"/>
      <c r="E31" s="34"/>
      <c r="F31" s="33"/>
      <c r="G31" s="33"/>
      <c r="H31" s="34"/>
      <c r="I31" s="33"/>
      <c r="J31" s="33"/>
      <c r="K31" s="34"/>
      <c r="L31" s="33"/>
      <c r="M31" s="33"/>
      <c r="N31" s="34"/>
      <c r="O31" s="33"/>
      <c r="P31" s="33"/>
      <c r="Q31" s="34"/>
      <c r="R31" s="33"/>
      <c r="S31" s="33"/>
      <c r="T31" s="34"/>
      <c r="U31" s="33"/>
      <c r="V31" s="33"/>
      <c r="W31" s="34"/>
      <c r="X31" s="33"/>
      <c r="Y31" s="33"/>
      <c r="Z31" s="34"/>
      <c r="AA31" s="33"/>
      <c r="AB31" s="33"/>
      <c r="AC31" s="34"/>
      <c r="AD31" s="5" t="s">
        <v>75</v>
      </c>
      <c r="AE31" s="11" t="s">
        <v>39</v>
      </c>
      <c r="AF31" s="33">
        <v>0.96</v>
      </c>
      <c r="AG31" s="33">
        <f>AF31*B5/C5</f>
        <v>0.96</v>
      </c>
      <c r="AH31" s="34">
        <f>(AF31*B5/1000)/0.01</f>
        <v>0.95999999999999985</v>
      </c>
      <c r="AI31" s="33"/>
      <c r="AJ31" s="33"/>
      <c r="AK31" s="34"/>
      <c r="AL31" s="33"/>
      <c r="AM31" s="33"/>
      <c r="AN31" s="34"/>
      <c r="AO31" s="17">
        <f t="shared" si="0"/>
        <v>0.95999999999999985</v>
      </c>
      <c r="AP31" t="s">
        <v>230</v>
      </c>
      <c r="AQ31" s="2">
        <f t="shared" si="1"/>
        <v>0.96</v>
      </c>
    </row>
    <row r="32" spans="1:43" x14ac:dyDescent="0.25">
      <c r="A32" s="5" t="s">
        <v>76</v>
      </c>
      <c r="B32" s="11" t="s">
        <v>39</v>
      </c>
      <c r="C32" s="33"/>
      <c r="D32" s="33"/>
      <c r="E32" s="34"/>
      <c r="F32" s="33"/>
      <c r="G32" s="33"/>
      <c r="H32" s="34"/>
      <c r="I32" s="33"/>
      <c r="J32" s="33"/>
      <c r="K32" s="34"/>
      <c r="L32" s="33"/>
      <c r="M32" s="33"/>
      <c r="N32" s="34"/>
      <c r="O32" s="33"/>
      <c r="P32" s="33"/>
      <c r="Q32" s="34"/>
      <c r="R32" s="33"/>
      <c r="S32" s="33"/>
      <c r="T32" s="34"/>
      <c r="U32" s="33"/>
      <c r="V32" s="33"/>
      <c r="W32" s="34"/>
      <c r="X32" s="33"/>
      <c r="Y32" s="33"/>
      <c r="Z32" s="34"/>
      <c r="AA32" s="33"/>
      <c r="AB32" s="33"/>
      <c r="AC32" s="34"/>
      <c r="AD32" s="5" t="s">
        <v>76</v>
      </c>
      <c r="AE32" s="11" t="s">
        <v>39</v>
      </c>
      <c r="AF32" s="33"/>
      <c r="AG32" s="33"/>
      <c r="AH32" s="34"/>
      <c r="AI32" s="33">
        <v>150</v>
      </c>
      <c r="AJ32" s="33">
        <f>AI32*B5/C5</f>
        <v>150</v>
      </c>
      <c r="AK32" s="34">
        <f>(AI32*B5/1000)</f>
        <v>1.5</v>
      </c>
      <c r="AL32" s="33"/>
      <c r="AM32" s="33"/>
      <c r="AN32" s="34"/>
      <c r="AO32" s="17">
        <f t="shared" si="0"/>
        <v>1.5</v>
      </c>
      <c r="AQ32" s="2">
        <f t="shared" si="1"/>
        <v>150</v>
      </c>
    </row>
    <row r="33" spans="1:43" x14ac:dyDescent="0.25">
      <c r="A33" s="5" t="s">
        <v>121</v>
      </c>
      <c r="B33" s="11" t="s">
        <v>18</v>
      </c>
      <c r="C33" s="33"/>
      <c r="D33" s="33"/>
      <c r="E33" s="34"/>
      <c r="F33" s="33"/>
      <c r="G33" s="33"/>
      <c r="H33" s="34"/>
      <c r="I33" s="33"/>
      <c r="J33" s="33"/>
      <c r="K33" s="34"/>
      <c r="L33" s="33"/>
      <c r="M33" s="33"/>
      <c r="N33" s="34"/>
      <c r="O33" s="33"/>
      <c r="P33" s="33"/>
      <c r="Q33" s="34"/>
      <c r="R33" s="33"/>
      <c r="S33" s="33"/>
      <c r="T33" s="34"/>
      <c r="U33" s="33"/>
      <c r="V33" s="33"/>
      <c r="W33" s="34"/>
      <c r="X33" s="33"/>
      <c r="Y33" s="33"/>
      <c r="Z33" s="34"/>
      <c r="AA33" s="33"/>
      <c r="AB33" s="33"/>
      <c r="AC33" s="34"/>
      <c r="AD33" s="5" t="s">
        <v>37</v>
      </c>
      <c r="AE33" s="11" t="s">
        <v>18</v>
      </c>
      <c r="AF33" s="33"/>
      <c r="AG33" s="33"/>
      <c r="AH33" s="34"/>
      <c r="AI33" s="33"/>
      <c r="AJ33" s="33"/>
      <c r="AK33" s="34"/>
      <c r="AL33" s="33">
        <v>60</v>
      </c>
      <c r="AM33" s="33">
        <v>60</v>
      </c>
      <c r="AN33" s="34">
        <f>(AL33*B5/1000)</f>
        <v>0.6</v>
      </c>
      <c r="AO33" s="17">
        <f t="shared" si="0"/>
        <v>0.6</v>
      </c>
      <c r="AQ33" s="2">
        <f t="shared" si="1"/>
        <v>60</v>
      </c>
    </row>
    <row r="34" spans="1:43" x14ac:dyDescent="0.25">
      <c r="A34" s="5" t="s">
        <v>271</v>
      </c>
      <c r="B34" s="11" t="s">
        <v>18</v>
      </c>
      <c r="C34" s="33"/>
      <c r="D34" s="33"/>
      <c r="E34" s="34"/>
      <c r="F34" s="33"/>
      <c r="G34" s="33"/>
      <c r="H34" s="34"/>
      <c r="I34" s="33"/>
      <c r="J34" s="33"/>
      <c r="K34" s="34"/>
      <c r="L34" s="33"/>
      <c r="M34" s="33"/>
      <c r="N34" s="34"/>
      <c r="O34" s="33"/>
      <c r="P34" s="33"/>
      <c r="Q34" s="34"/>
      <c r="R34" s="33"/>
      <c r="S34" s="33"/>
      <c r="T34" s="34"/>
      <c r="U34" s="33"/>
      <c r="V34" s="33"/>
      <c r="W34" s="34"/>
      <c r="X34" s="33"/>
      <c r="Y34" s="33"/>
      <c r="Z34" s="34"/>
      <c r="AA34" s="33"/>
      <c r="AB34" s="33"/>
      <c r="AC34" s="34"/>
      <c r="AD34" s="5" t="s">
        <v>271</v>
      </c>
      <c r="AE34" s="11" t="s">
        <v>18</v>
      </c>
      <c r="AF34" s="33"/>
      <c r="AG34" s="33"/>
      <c r="AH34" s="34"/>
      <c r="AI34" s="33"/>
      <c r="AJ34" s="33"/>
      <c r="AK34" s="34"/>
      <c r="AL34" s="33">
        <v>5</v>
      </c>
      <c r="AM34" s="33">
        <f>AL34*B5/C5</f>
        <v>5</v>
      </c>
      <c r="AN34" s="34">
        <f>(AL34*B5/1000)</f>
        <v>0.05</v>
      </c>
      <c r="AO34" s="17">
        <f t="shared" si="0"/>
        <v>0.05</v>
      </c>
      <c r="AQ34" s="2">
        <f t="shared" si="1"/>
        <v>5</v>
      </c>
    </row>
    <row r="35" spans="1:43" x14ac:dyDescent="0.25">
      <c r="A35" s="5" t="s">
        <v>50</v>
      </c>
      <c r="B35" s="11" t="s">
        <v>18</v>
      </c>
      <c r="C35" s="33"/>
      <c r="D35" s="33"/>
      <c r="E35" s="34"/>
      <c r="F35" s="33">
        <v>6</v>
      </c>
      <c r="G35" s="33">
        <f>F35*B5/C5</f>
        <v>6</v>
      </c>
      <c r="H35" s="34">
        <f>(F35*B5/1000)</f>
        <v>0.06</v>
      </c>
      <c r="I35" s="33"/>
      <c r="J35" s="33"/>
      <c r="K35" s="34"/>
      <c r="L35" s="33"/>
      <c r="M35" s="33"/>
      <c r="N35" s="34"/>
      <c r="O35" s="33"/>
      <c r="P35" s="33"/>
      <c r="Q35" s="34"/>
      <c r="R35" s="33"/>
      <c r="S35" s="33"/>
      <c r="T35" s="34"/>
      <c r="U35" s="33"/>
      <c r="V35" s="33"/>
      <c r="W35" s="34"/>
      <c r="X35" s="33"/>
      <c r="Y35" s="33"/>
      <c r="Z35" s="34"/>
      <c r="AA35" s="33"/>
      <c r="AB35" s="33"/>
      <c r="AC35" s="34"/>
      <c r="AD35" s="5" t="s">
        <v>50</v>
      </c>
      <c r="AE35" s="11" t="s">
        <v>18</v>
      </c>
      <c r="AF35" s="33"/>
      <c r="AG35" s="33"/>
      <c r="AH35" s="34"/>
      <c r="AI35" s="33"/>
      <c r="AJ35" s="33"/>
      <c r="AK35" s="34"/>
      <c r="AL35" s="33"/>
      <c r="AM35" s="33"/>
      <c r="AN35" s="34"/>
      <c r="AO35" s="17">
        <f t="shared" si="0"/>
        <v>0.06</v>
      </c>
      <c r="AQ35" s="2">
        <f t="shared" si="1"/>
        <v>6</v>
      </c>
    </row>
    <row r="36" spans="1:43" x14ac:dyDescent="0.25">
      <c r="O36" s="13"/>
      <c r="P36" s="13"/>
      <c r="AL36" s="13"/>
      <c r="AM36" s="13"/>
    </row>
  </sheetData>
  <mergeCells count="36">
    <mergeCell ref="AE3:AH3"/>
    <mergeCell ref="AI3:AK3"/>
    <mergeCell ref="AL3:AN3"/>
    <mergeCell ref="AP3:AR3"/>
    <mergeCell ref="AS3:AT3"/>
    <mergeCell ref="AE2:AH2"/>
    <mergeCell ref="AI2:AK2"/>
    <mergeCell ref="AL2:AN2"/>
    <mergeCell ref="AP2:AR2"/>
    <mergeCell ref="AS2:AT2"/>
    <mergeCell ref="U8:W8"/>
    <mergeCell ref="X8:Z8"/>
    <mergeCell ref="AA8:AC8"/>
    <mergeCell ref="AF8:AH8"/>
    <mergeCell ref="AI8:AK8"/>
    <mergeCell ref="AL7:AN7"/>
    <mergeCell ref="AO7:AO8"/>
    <mergeCell ref="C8:E8"/>
    <mergeCell ref="F8:H8"/>
    <mergeCell ref="I8:K8"/>
    <mergeCell ref="L8:N8"/>
    <mergeCell ref="O8:Q8"/>
    <mergeCell ref="R7:T7"/>
    <mergeCell ref="U7:W7"/>
    <mergeCell ref="X7:Z7"/>
    <mergeCell ref="AA7:AC7"/>
    <mergeCell ref="AF7:AH7"/>
    <mergeCell ref="AI7:AK7"/>
    <mergeCell ref="O7:Q7"/>
    <mergeCell ref="AL8:AN8"/>
    <mergeCell ref="R8:T8"/>
    <mergeCell ref="A4:A5"/>
    <mergeCell ref="C7:E7"/>
    <mergeCell ref="F7:H7"/>
    <mergeCell ref="I7:K7"/>
    <mergeCell ref="L7:N7"/>
  </mergeCells>
  <pageMargins left="0" right="0" top="0" bottom="0" header="0.31496062992125984" footer="0.31496062992125984"/>
  <pageSetup paperSize="9" scale="9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/>
  <dimension ref="A1:BA41"/>
  <sheetViews>
    <sheetView zoomScaleNormal="100" workbookViewId="0">
      <pane xSplit="5" ySplit="8" topLeftCell="M18" activePane="bottomRight" state="frozen"/>
      <selection pane="topRight" activeCell="F1" sqref="F1"/>
      <selection pane="bottomLeft" activeCell="A9" sqref="A9"/>
      <selection pane="bottomRight" activeCell="AE20" sqref="AE20"/>
    </sheetView>
  </sheetViews>
  <sheetFormatPr defaultRowHeight="15" x14ac:dyDescent="0.25"/>
  <cols>
    <col min="1" max="1" width="15.7109375" customWidth="1"/>
    <col min="2" max="2" width="4.7109375" customWidth="1"/>
    <col min="3" max="3" width="5.140625" customWidth="1"/>
    <col min="4" max="4" width="4.7109375" customWidth="1"/>
    <col min="5" max="5" width="4.7109375" style="2" customWidth="1"/>
    <col min="6" max="7" width="4.7109375" customWidth="1"/>
    <col min="8" max="8" width="4.7109375" style="2" customWidth="1"/>
    <col min="9" max="10" width="4.7109375" customWidth="1"/>
    <col min="11" max="11" width="4.7109375" style="2" customWidth="1"/>
    <col min="12" max="13" width="4.7109375" customWidth="1"/>
    <col min="14" max="14" width="4.7109375" style="2" customWidth="1"/>
    <col min="15" max="16" width="4.7109375" customWidth="1"/>
    <col min="17" max="17" width="4.7109375" style="2" customWidth="1"/>
    <col min="18" max="19" width="4.7109375" customWidth="1"/>
    <col min="20" max="20" width="4.7109375" style="2" customWidth="1"/>
    <col min="21" max="22" width="4.7109375" customWidth="1"/>
    <col min="23" max="23" width="4.7109375" style="2" customWidth="1"/>
    <col min="24" max="25" width="4.7109375" customWidth="1"/>
    <col min="26" max="26" width="4.7109375" style="2" customWidth="1"/>
    <col min="27" max="28" width="4.7109375" customWidth="1"/>
    <col min="29" max="29" width="4.7109375" style="2" customWidth="1"/>
    <col min="30" max="30" width="9.42578125" style="2" customWidth="1"/>
    <col min="31" max="31" width="18.140625" style="2" customWidth="1"/>
    <col min="32" max="32" width="9.42578125" style="2" customWidth="1"/>
    <col min="33" max="34" width="4.7109375" customWidth="1"/>
    <col min="35" max="35" width="4.7109375" style="2" customWidth="1"/>
    <col min="36" max="37" width="4.7109375" customWidth="1"/>
    <col min="38" max="38" width="4.7109375" style="2" customWidth="1"/>
    <col min="39" max="40" width="4.7109375" customWidth="1"/>
    <col min="41" max="41" width="4.7109375" style="2" customWidth="1"/>
    <col min="42" max="43" width="4.7109375" customWidth="1"/>
    <col min="44" max="44" width="4.7109375" style="2" customWidth="1"/>
    <col min="45" max="46" width="4.7109375" customWidth="1"/>
    <col min="47" max="47" width="4.7109375" style="2" customWidth="1"/>
    <col min="48" max="49" width="4.7109375" customWidth="1"/>
    <col min="50" max="50" width="4.7109375" style="2" customWidth="1"/>
    <col min="51" max="51" width="9.140625" style="2"/>
    <col min="53" max="53" width="9.140625" style="2"/>
  </cols>
  <sheetData>
    <row r="1" spans="1:53" ht="18.75" x14ac:dyDescent="0.3">
      <c r="A1" t="s">
        <v>160</v>
      </c>
      <c r="J1" s="1" t="s">
        <v>0</v>
      </c>
      <c r="K1" s="1"/>
      <c r="L1" s="1"/>
      <c r="M1" s="1"/>
    </row>
    <row r="2" spans="1:53" ht="18.75" x14ac:dyDescent="0.3">
      <c r="F2" t="s">
        <v>1</v>
      </c>
      <c r="J2" s="1"/>
      <c r="K2" s="1"/>
      <c r="L2" s="3"/>
      <c r="M2" s="3"/>
      <c r="N2" s="14"/>
      <c r="O2" t="s">
        <v>2</v>
      </c>
      <c r="AF2" s="67" t="s">
        <v>56</v>
      </c>
      <c r="AG2" s="67"/>
      <c r="AH2" s="67"/>
      <c r="AI2" s="67"/>
      <c r="AJ2" s="69"/>
      <c r="AK2" s="69"/>
      <c r="AL2" s="69"/>
      <c r="AM2" s="67" t="s">
        <v>57</v>
      </c>
      <c r="AN2" s="67"/>
      <c r="AO2" s="67"/>
      <c r="AQ2" s="67" t="s">
        <v>58</v>
      </c>
      <c r="AR2" s="67"/>
      <c r="AS2" s="67"/>
      <c r="AT2" s="67"/>
      <c r="AU2" s="67"/>
      <c r="AV2" s="25" t="s">
        <v>245</v>
      </c>
      <c r="AW2" s="25"/>
    </row>
    <row r="3" spans="1:53" ht="18.75" x14ac:dyDescent="0.3">
      <c r="E3" s="2" t="s">
        <v>235</v>
      </c>
      <c r="J3" s="1"/>
      <c r="K3" s="1"/>
      <c r="L3" s="4"/>
      <c r="M3" s="4"/>
      <c r="N3" s="15"/>
      <c r="Q3" s="2" t="s">
        <v>236</v>
      </c>
      <c r="AF3" s="67" t="s">
        <v>59</v>
      </c>
      <c r="AG3" s="67"/>
      <c r="AH3" s="67"/>
      <c r="AI3" s="67"/>
      <c r="AJ3" s="68"/>
      <c r="AK3" s="68"/>
      <c r="AL3" s="68"/>
      <c r="AM3" s="67" t="s">
        <v>222</v>
      </c>
      <c r="AN3" s="67"/>
      <c r="AO3" s="67"/>
      <c r="AQ3" s="67" t="s">
        <v>60</v>
      </c>
      <c r="AR3" s="67"/>
      <c r="AS3" s="67"/>
      <c r="AT3" s="68"/>
      <c r="AU3" s="68"/>
      <c r="AV3" s="25" t="s">
        <v>61</v>
      </c>
      <c r="AW3" s="25"/>
    </row>
    <row r="4" spans="1:53" x14ac:dyDescent="0.25">
      <c r="A4" s="66" t="s">
        <v>3</v>
      </c>
      <c r="B4" s="5" t="s">
        <v>4</v>
      </c>
      <c r="C4" s="5" t="s">
        <v>5</v>
      </c>
    </row>
    <row r="5" spans="1:53" x14ac:dyDescent="0.25">
      <c r="A5" s="66"/>
      <c r="B5" s="5">
        <v>10</v>
      </c>
      <c r="C5" s="5">
        <v>10</v>
      </c>
    </row>
    <row r="6" spans="1:53" x14ac:dyDescent="0.25">
      <c r="A6" s="6"/>
      <c r="B6" s="7"/>
      <c r="C6" s="7"/>
    </row>
    <row r="7" spans="1:53" ht="51" customHeight="1" x14ac:dyDescent="0.25">
      <c r="A7" s="8" t="s">
        <v>6</v>
      </c>
      <c r="B7" s="9" t="s">
        <v>7</v>
      </c>
      <c r="C7" s="72" t="s">
        <v>116</v>
      </c>
      <c r="D7" s="72"/>
      <c r="E7" s="72"/>
      <c r="F7" s="72" t="s">
        <v>249</v>
      </c>
      <c r="G7" s="72"/>
      <c r="H7" s="72"/>
      <c r="I7" s="72" t="s">
        <v>64</v>
      </c>
      <c r="J7" s="72"/>
      <c r="K7" s="72"/>
      <c r="L7" s="72" t="s">
        <v>48</v>
      </c>
      <c r="M7" s="72"/>
      <c r="N7" s="72"/>
      <c r="O7" s="75" t="s">
        <v>217</v>
      </c>
      <c r="P7" s="75"/>
      <c r="Q7" s="75"/>
      <c r="R7" s="72" t="s">
        <v>161</v>
      </c>
      <c r="S7" s="72"/>
      <c r="T7" s="72"/>
      <c r="U7" s="72" t="s">
        <v>79</v>
      </c>
      <c r="V7" s="72"/>
      <c r="W7" s="72"/>
      <c r="X7" s="72" t="s">
        <v>137</v>
      </c>
      <c r="Y7" s="72"/>
      <c r="Z7" s="72"/>
      <c r="AA7" s="72" t="s">
        <v>81</v>
      </c>
      <c r="AB7" s="72"/>
      <c r="AC7" s="72"/>
      <c r="AD7" s="39"/>
      <c r="AE7" s="8" t="s">
        <v>6</v>
      </c>
      <c r="AF7" s="9" t="s">
        <v>7</v>
      </c>
      <c r="AG7" s="72" t="s">
        <v>119</v>
      </c>
      <c r="AH7" s="72"/>
      <c r="AI7" s="72"/>
      <c r="AJ7" s="72" t="s">
        <v>289</v>
      </c>
      <c r="AK7" s="72"/>
      <c r="AL7" s="72"/>
      <c r="AM7" s="72" t="s">
        <v>218</v>
      </c>
      <c r="AN7" s="72"/>
      <c r="AO7" s="72"/>
      <c r="AP7" s="72" t="s">
        <v>219</v>
      </c>
      <c r="AQ7" s="72"/>
      <c r="AR7" s="72"/>
      <c r="AS7" s="72" t="s">
        <v>292</v>
      </c>
      <c r="AT7" s="72"/>
      <c r="AU7" s="72"/>
      <c r="AV7" s="72" t="s">
        <v>84</v>
      </c>
      <c r="AW7" s="72"/>
      <c r="AX7" s="72"/>
      <c r="AY7" s="70" t="s">
        <v>16</v>
      </c>
    </row>
    <row r="8" spans="1:53" s="2" customFormat="1" x14ac:dyDescent="0.25">
      <c r="A8" s="10" t="s">
        <v>17</v>
      </c>
      <c r="B8" s="10"/>
      <c r="C8" s="71">
        <v>200</v>
      </c>
      <c r="D8" s="71"/>
      <c r="E8" s="71"/>
      <c r="F8" s="71">
        <v>180</v>
      </c>
      <c r="G8" s="71"/>
      <c r="H8" s="71"/>
      <c r="I8" s="71">
        <v>40</v>
      </c>
      <c r="J8" s="71"/>
      <c r="K8" s="71"/>
      <c r="L8" s="71">
        <v>100</v>
      </c>
      <c r="M8" s="71"/>
      <c r="N8" s="71"/>
      <c r="O8" s="71">
        <v>60</v>
      </c>
      <c r="P8" s="71"/>
      <c r="Q8" s="71"/>
      <c r="R8" s="71">
        <v>200</v>
      </c>
      <c r="S8" s="71"/>
      <c r="T8" s="71"/>
      <c r="U8" s="71">
        <v>130</v>
      </c>
      <c r="V8" s="71"/>
      <c r="W8" s="71"/>
      <c r="X8" s="71">
        <v>80</v>
      </c>
      <c r="Y8" s="71"/>
      <c r="Z8" s="71"/>
      <c r="AA8" s="71">
        <v>30</v>
      </c>
      <c r="AB8" s="71"/>
      <c r="AC8" s="71"/>
      <c r="AD8" s="40"/>
      <c r="AE8" s="10" t="s">
        <v>17</v>
      </c>
      <c r="AF8" s="10"/>
      <c r="AG8" s="71">
        <v>200</v>
      </c>
      <c r="AH8" s="71"/>
      <c r="AI8" s="71"/>
      <c r="AJ8" s="71">
        <v>38</v>
      </c>
      <c r="AK8" s="71"/>
      <c r="AL8" s="71"/>
      <c r="AM8" s="71">
        <v>150</v>
      </c>
      <c r="AN8" s="71"/>
      <c r="AO8" s="71"/>
      <c r="AP8" s="71">
        <v>150</v>
      </c>
      <c r="AQ8" s="71"/>
      <c r="AR8" s="71"/>
      <c r="AS8" s="71">
        <v>20</v>
      </c>
      <c r="AT8" s="71"/>
      <c r="AU8" s="71"/>
      <c r="AV8" s="71">
        <v>60</v>
      </c>
      <c r="AW8" s="71"/>
      <c r="AX8" s="71"/>
      <c r="AY8" s="70"/>
    </row>
    <row r="9" spans="1:53" x14ac:dyDescent="0.25">
      <c r="A9" s="5" t="s">
        <v>254</v>
      </c>
      <c r="B9" s="11" t="s">
        <v>39</v>
      </c>
      <c r="C9" s="33"/>
      <c r="D9" s="33"/>
      <c r="E9" s="34"/>
      <c r="F9" s="33"/>
      <c r="G9" s="33"/>
      <c r="H9" s="34"/>
      <c r="I9" s="33"/>
      <c r="J9" s="33"/>
      <c r="K9" s="34"/>
      <c r="L9" s="33">
        <v>100</v>
      </c>
      <c r="M9" s="33">
        <f>L9*B5/C5</f>
        <v>100</v>
      </c>
      <c r="N9" s="34">
        <f>(L9*B5/1000)/0.5</f>
        <v>2</v>
      </c>
      <c r="O9" s="33"/>
      <c r="P9" s="33"/>
      <c r="Q9" s="34"/>
      <c r="R9" s="33"/>
      <c r="S9" s="33"/>
      <c r="T9" s="34"/>
      <c r="U9" s="33"/>
      <c r="V9" s="33"/>
      <c r="W9" s="34"/>
      <c r="X9" s="33"/>
      <c r="Y9" s="33"/>
      <c r="Z9" s="34"/>
      <c r="AA9" s="33"/>
      <c r="AB9" s="33"/>
      <c r="AC9" s="34"/>
      <c r="AD9" s="32"/>
      <c r="AE9" s="5" t="s">
        <v>254</v>
      </c>
      <c r="AF9" s="11" t="s">
        <v>39</v>
      </c>
      <c r="AG9" s="33"/>
      <c r="AH9" s="33"/>
      <c r="AI9" s="34"/>
      <c r="AJ9" s="33"/>
      <c r="AK9" s="33"/>
      <c r="AL9" s="34"/>
      <c r="AM9" s="33"/>
      <c r="AN9" s="33"/>
      <c r="AO9" s="34"/>
      <c r="AP9" s="33"/>
      <c r="AQ9" s="33"/>
      <c r="AR9" s="34"/>
      <c r="AS9" s="33"/>
      <c r="AT9" s="33"/>
      <c r="AU9" s="34"/>
      <c r="AV9" s="33"/>
      <c r="AW9" s="33"/>
      <c r="AX9" s="34"/>
      <c r="AY9" s="17">
        <f>E9+H9+K9+N9+Q9+T9+W9+Z9+AC9+AI9+AL9+AO9+AR9+AU9+AX9</f>
        <v>2</v>
      </c>
      <c r="AZ9" t="s">
        <v>300</v>
      </c>
      <c r="BA9" s="2">
        <f>C9+F9+I9+L9+O9+R9+U9+X9+AA9+AG9+AJ9+AM9+AP9+AS9+AV9</f>
        <v>100</v>
      </c>
    </row>
    <row r="10" spans="1:53" x14ac:dyDescent="0.25">
      <c r="A10" s="5" t="s">
        <v>19</v>
      </c>
      <c r="B10" s="11" t="s">
        <v>38</v>
      </c>
      <c r="C10" s="33">
        <v>150</v>
      </c>
      <c r="D10" s="33">
        <f>C10*B5/C5</f>
        <v>150</v>
      </c>
      <c r="E10" s="34">
        <f>(C10*B5/1000)</f>
        <v>1.5</v>
      </c>
      <c r="F10" s="33"/>
      <c r="G10" s="33"/>
      <c r="H10" s="34"/>
      <c r="I10" s="33"/>
      <c r="J10" s="33"/>
      <c r="K10" s="34"/>
      <c r="L10" s="33"/>
      <c r="M10" s="33"/>
      <c r="N10" s="34"/>
      <c r="O10" s="33"/>
      <c r="P10" s="33"/>
      <c r="Q10" s="34"/>
      <c r="R10" s="33"/>
      <c r="S10" s="33"/>
      <c r="T10" s="34"/>
      <c r="U10" s="33">
        <v>20.8</v>
      </c>
      <c r="V10" s="33">
        <f>U10*B5/C5</f>
        <v>20.8</v>
      </c>
      <c r="W10" s="34">
        <f>(U10*B5/1000)</f>
        <v>0.20799999999999999</v>
      </c>
      <c r="X10" s="33">
        <v>16</v>
      </c>
      <c r="Y10" s="33">
        <f>X10*B5/C5</f>
        <v>16</v>
      </c>
      <c r="Z10" s="34">
        <f>(X10*B5/1000)</f>
        <v>0.16</v>
      </c>
      <c r="AA10" s="33">
        <v>27</v>
      </c>
      <c r="AB10" s="33">
        <f>AA10*B5/C5</f>
        <v>27</v>
      </c>
      <c r="AC10" s="34">
        <f>(AA10*B5/1000)</f>
        <v>0.27</v>
      </c>
      <c r="AD10" s="32"/>
      <c r="AE10" s="5" t="s">
        <v>19</v>
      </c>
      <c r="AF10" s="11" t="s">
        <v>38</v>
      </c>
      <c r="AG10" s="33"/>
      <c r="AH10" s="33"/>
      <c r="AI10" s="34"/>
      <c r="AJ10" s="33"/>
      <c r="AK10" s="33"/>
      <c r="AL10" s="34"/>
      <c r="AM10" s="33"/>
      <c r="AN10" s="33"/>
      <c r="AO10" s="34"/>
      <c r="AP10" s="33"/>
      <c r="AQ10" s="33"/>
      <c r="AR10" s="34"/>
      <c r="AS10" s="33"/>
      <c r="AT10" s="33"/>
      <c r="AU10" s="34"/>
      <c r="AV10" s="33"/>
      <c r="AW10" s="33"/>
      <c r="AX10" s="34"/>
      <c r="AY10" s="17">
        <f t="shared" ref="AY10:AY40" si="0">E10+H10+K10+N10+Q10+T10+W10+Z10+AC10+AI10+AL10+AO10+AR10+AU10+AX10</f>
        <v>2.1379999999999999</v>
      </c>
      <c r="BA10" s="2">
        <f t="shared" ref="BA10:BA40" si="1">C10+F10+I10+L10+O10+R10+U10+X10+AA10+AG10+AJ10+AM10+AP10+AS10+AV10</f>
        <v>213.8</v>
      </c>
    </row>
    <row r="11" spans="1:53" x14ac:dyDescent="0.25">
      <c r="A11" s="5" t="s">
        <v>27</v>
      </c>
      <c r="B11" s="11" t="s">
        <v>18</v>
      </c>
      <c r="C11" s="33"/>
      <c r="D11" s="33"/>
      <c r="E11" s="34"/>
      <c r="F11" s="33"/>
      <c r="G11" s="33"/>
      <c r="H11" s="34"/>
      <c r="I11" s="33"/>
      <c r="J11" s="33"/>
      <c r="K11" s="34"/>
      <c r="L11" s="33">
        <v>20</v>
      </c>
      <c r="M11" s="33">
        <f>L11*B5/C5</f>
        <v>20</v>
      </c>
      <c r="N11" s="34">
        <f>(L11*B5/1000)</f>
        <v>0.2</v>
      </c>
      <c r="O11" s="33"/>
      <c r="P11" s="33"/>
      <c r="Q11" s="34"/>
      <c r="R11" s="33"/>
      <c r="S11" s="33"/>
      <c r="T11" s="34"/>
      <c r="U11" s="33"/>
      <c r="V11" s="33"/>
      <c r="W11" s="34"/>
      <c r="X11" s="33"/>
      <c r="Y11" s="33"/>
      <c r="Z11" s="34"/>
      <c r="AA11" s="33"/>
      <c r="AB11" s="33"/>
      <c r="AC11" s="34"/>
      <c r="AD11" s="32"/>
      <c r="AE11" s="5" t="s">
        <v>27</v>
      </c>
      <c r="AF11" s="11" t="s">
        <v>18</v>
      </c>
      <c r="AG11" s="33"/>
      <c r="AH11" s="33"/>
      <c r="AI11" s="34"/>
      <c r="AJ11" s="33"/>
      <c r="AK11" s="33"/>
      <c r="AL11" s="34"/>
      <c r="AM11" s="33"/>
      <c r="AN11" s="33"/>
      <c r="AO11" s="34"/>
      <c r="AP11" s="33"/>
      <c r="AQ11" s="33"/>
      <c r="AR11" s="34"/>
      <c r="AS11" s="33"/>
      <c r="AT11" s="33"/>
      <c r="AU11" s="34"/>
      <c r="AV11" s="33"/>
      <c r="AW11" s="33"/>
      <c r="AX11" s="34"/>
      <c r="AY11" s="17">
        <f t="shared" si="0"/>
        <v>0.2</v>
      </c>
      <c r="BA11" s="2">
        <f t="shared" si="1"/>
        <v>20</v>
      </c>
    </row>
    <row r="12" spans="1:53" x14ac:dyDescent="0.25">
      <c r="A12" s="5" t="s">
        <v>266</v>
      </c>
      <c r="B12" s="11" t="s">
        <v>18</v>
      </c>
      <c r="C12" s="33">
        <v>30</v>
      </c>
      <c r="D12" s="33">
        <f>C12*B5/C5</f>
        <v>30</v>
      </c>
      <c r="E12" s="34">
        <f>(C12*B5/1000)</f>
        <v>0.3</v>
      </c>
      <c r="F12" s="33"/>
      <c r="G12" s="33"/>
      <c r="H12" s="34"/>
      <c r="I12" s="33"/>
      <c r="J12" s="33"/>
      <c r="K12" s="34"/>
      <c r="L12" s="33"/>
      <c r="M12" s="33"/>
      <c r="N12" s="34"/>
      <c r="O12" s="33"/>
      <c r="P12" s="33"/>
      <c r="Q12" s="34"/>
      <c r="R12" s="33"/>
      <c r="S12" s="33"/>
      <c r="T12" s="34"/>
      <c r="U12" s="33"/>
      <c r="V12" s="33"/>
      <c r="W12" s="34"/>
      <c r="X12" s="33"/>
      <c r="Y12" s="33"/>
      <c r="Z12" s="34"/>
      <c r="AA12" s="33"/>
      <c r="AB12" s="33"/>
      <c r="AC12" s="34"/>
      <c r="AD12" s="32"/>
      <c r="AE12" s="5" t="s">
        <v>266</v>
      </c>
      <c r="AF12" s="11" t="s">
        <v>18</v>
      </c>
      <c r="AG12" s="33"/>
      <c r="AH12" s="33"/>
      <c r="AI12" s="34"/>
      <c r="AJ12" s="33"/>
      <c r="AK12" s="33"/>
      <c r="AL12" s="34"/>
      <c r="AM12" s="33"/>
      <c r="AN12" s="33"/>
      <c r="AO12" s="34"/>
      <c r="AP12" s="33"/>
      <c r="AQ12" s="33"/>
      <c r="AR12" s="34"/>
      <c r="AS12" s="33"/>
      <c r="AT12" s="33"/>
      <c r="AU12" s="34"/>
      <c r="AV12" s="33"/>
      <c r="AW12" s="33"/>
      <c r="AX12" s="34"/>
      <c r="AY12" s="17">
        <f t="shared" si="0"/>
        <v>0.3</v>
      </c>
      <c r="BA12" s="2">
        <f t="shared" si="1"/>
        <v>30</v>
      </c>
    </row>
    <row r="13" spans="1:53" x14ac:dyDescent="0.25">
      <c r="A13" s="5" t="s">
        <v>105</v>
      </c>
      <c r="B13" s="11" t="s">
        <v>18</v>
      </c>
      <c r="C13" s="33">
        <v>3</v>
      </c>
      <c r="D13" s="33">
        <f>C13*B5/C5</f>
        <v>3</v>
      </c>
      <c r="E13" s="34">
        <f>(C13*B5/1000)</f>
        <v>0.03</v>
      </c>
      <c r="F13" s="33"/>
      <c r="G13" s="33"/>
      <c r="H13" s="34"/>
      <c r="I13" s="33">
        <v>5</v>
      </c>
      <c r="J13" s="33">
        <f>I13*B5/C5</f>
        <v>5</v>
      </c>
      <c r="K13" s="34">
        <f>(I13*B5/1000)</f>
        <v>0.05</v>
      </c>
      <c r="L13" s="33"/>
      <c r="M13" s="33"/>
      <c r="N13" s="34"/>
      <c r="O13" s="33"/>
      <c r="P13" s="33"/>
      <c r="Q13" s="34"/>
      <c r="R13" s="33">
        <v>1.2</v>
      </c>
      <c r="S13" s="33">
        <f>R13*B5/C5</f>
        <v>1.2</v>
      </c>
      <c r="T13" s="34">
        <f>(R13*B5/1000)</f>
        <v>1.2E-2</v>
      </c>
      <c r="U13" s="33">
        <v>4.33</v>
      </c>
      <c r="V13" s="33">
        <f>U13*B5/C5</f>
        <v>4.33</v>
      </c>
      <c r="W13" s="34">
        <f>(U13*B5/1000)</f>
        <v>4.3299999999999998E-2</v>
      </c>
      <c r="X13" s="33"/>
      <c r="Y13" s="33"/>
      <c r="Z13" s="34"/>
      <c r="AA13" s="33">
        <v>1.35</v>
      </c>
      <c r="AB13" s="33">
        <f>AA13*B5/C5</f>
        <v>1.35</v>
      </c>
      <c r="AC13" s="34">
        <f>(AA13*B5/1000)</f>
        <v>1.35E-2</v>
      </c>
      <c r="AD13" s="32"/>
      <c r="AE13" s="5" t="s">
        <v>105</v>
      </c>
      <c r="AF13" s="11" t="s">
        <v>18</v>
      </c>
      <c r="AG13" s="33"/>
      <c r="AH13" s="33"/>
      <c r="AI13" s="34"/>
      <c r="AJ13" s="33"/>
      <c r="AK13" s="33"/>
      <c r="AL13" s="34"/>
      <c r="AM13" s="33">
        <v>4</v>
      </c>
      <c r="AN13" s="33">
        <f>AM13*B5/C5</f>
        <v>4</v>
      </c>
      <c r="AO13" s="34">
        <f>(AM13*B5/1000)</f>
        <v>0.04</v>
      </c>
      <c r="AP13" s="33"/>
      <c r="AQ13" s="33"/>
      <c r="AR13" s="34"/>
      <c r="AS13" s="33"/>
      <c r="AT13" s="33"/>
      <c r="AU13" s="34"/>
      <c r="AV13" s="33"/>
      <c r="AW13" s="33"/>
      <c r="AX13" s="34"/>
      <c r="AY13" s="17">
        <f t="shared" si="0"/>
        <v>0.18880000000000002</v>
      </c>
      <c r="BA13" s="2">
        <f t="shared" si="1"/>
        <v>18.88</v>
      </c>
    </row>
    <row r="14" spans="1:53" x14ac:dyDescent="0.25">
      <c r="A14" s="5" t="s">
        <v>23</v>
      </c>
      <c r="B14" s="11" t="s">
        <v>18</v>
      </c>
      <c r="C14" s="33">
        <v>4</v>
      </c>
      <c r="D14" s="33">
        <f>C14*B5/C5</f>
        <v>4</v>
      </c>
      <c r="E14" s="34">
        <f>(C14*B5/1000)</f>
        <v>0.04</v>
      </c>
      <c r="F14" s="33"/>
      <c r="G14" s="33"/>
      <c r="H14" s="34"/>
      <c r="I14" s="33"/>
      <c r="J14" s="33"/>
      <c r="K14" s="34"/>
      <c r="L14" s="33"/>
      <c r="M14" s="33"/>
      <c r="N14" s="34"/>
      <c r="O14" s="33"/>
      <c r="P14" s="33"/>
      <c r="Q14" s="34"/>
      <c r="R14" s="33"/>
      <c r="S14" s="33"/>
      <c r="T14" s="34"/>
      <c r="U14" s="33"/>
      <c r="V14" s="33"/>
      <c r="W14" s="34"/>
      <c r="X14" s="33"/>
      <c r="Y14" s="33"/>
      <c r="Z14" s="34"/>
      <c r="AA14" s="33"/>
      <c r="AB14" s="33"/>
      <c r="AC14" s="34"/>
      <c r="AD14" s="32"/>
      <c r="AE14" s="5" t="s">
        <v>23</v>
      </c>
      <c r="AF14" s="11" t="s">
        <v>18</v>
      </c>
      <c r="AG14" s="33">
        <v>8</v>
      </c>
      <c r="AH14" s="33">
        <f>AG14*B5/C5</f>
        <v>8</v>
      </c>
      <c r="AI14" s="34">
        <f>(AG14*B5/1000)</f>
        <v>0.08</v>
      </c>
      <c r="AJ14" s="33"/>
      <c r="AK14" s="33"/>
      <c r="AL14" s="34"/>
      <c r="AM14" s="33"/>
      <c r="AN14" s="33"/>
      <c r="AO14" s="34"/>
      <c r="AP14" s="33">
        <v>4.8</v>
      </c>
      <c r="AQ14" s="33">
        <f>AP14*B5/C5</f>
        <v>4.8</v>
      </c>
      <c r="AR14" s="34">
        <f>(AP14*B5/1000)</f>
        <v>4.8000000000000001E-2</v>
      </c>
      <c r="AS14" s="33"/>
      <c r="AT14" s="33"/>
      <c r="AU14" s="34"/>
      <c r="AV14" s="33"/>
      <c r="AW14" s="33"/>
      <c r="AX14" s="34"/>
      <c r="AY14" s="17">
        <f t="shared" si="0"/>
        <v>0.16799999999999998</v>
      </c>
      <c r="BA14" s="2">
        <f t="shared" si="1"/>
        <v>16.8</v>
      </c>
    </row>
    <row r="15" spans="1:53" x14ac:dyDescent="0.25">
      <c r="A15" s="5" t="s">
        <v>267</v>
      </c>
      <c r="B15" s="11" t="s">
        <v>18</v>
      </c>
      <c r="C15" s="33"/>
      <c r="D15" s="33"/>
      <c r="E15" s="34"/>
      <c r="F15" s="33">
        <v>2.25</v>
      </c>
      <c r="G15" s="33">
        <f>F15*B5/C5</f>
        <v>2.25</v>
      </c>
      <c r="H15" s="34">
        <f>(F15*B5/1000)</f>
        <v>2.2499999999999999E-2</v>
      </c>
      <c r="I15" s="33"/>
      <c r="J15" s="33"/>
      <c r="K15" s="34"/>
      <c r="L15" s="33"/>
      <c r="M15" s="33"/>
      <c r="N15" s="34"/>
      <c r="O15" s="33"/>
      <c r="P15" s="33"/>
      <c r="Q15" s="34"/>
      <c r="R15" s="33"/>
      <c r="S15" s="33"/>
      <c r="T15" s="34"/>
      <c r="U15" s="33"/>
      <c r="V15" s="33"/>
      <c r="W15" s="34"/>
      <c r="X15" s="33"/>
      <c r="Y15" s="33"/>
      <c r="Z15" s="34"/>
      <c r="AA15" s="33"/>
      <c r="AB15" s="33"/>
      <c r="AC15" s="34"/>
      <c r="AD15" s="32"/>
      <c r="AE15" s="5" t="s">
        <v>267</v>
      </c>
      <c r="AF15" s="11" t="s">
        <v>18</v>
      </c>
      <c r="AG15" s="33"/>
      <c r="AH15" s="33"/>
      <c r="AI15" s="34"/>
      <c r="AJ15" s="33"/>
      <c r="AK15" s="33"/>
      <c r="AL15" s="34"/>
      <c r="AM15" s="33"/>
      <c r="AN15" s="33"/>
      <c r="AO15" s="34"/>
      <c r="AP15" s="33"/>
      <c r="AQ15" s="33"/>
      <c r="AR15" s="34"/>
      <c r="AS15" s="33"/>
      <c r="AT15" s="33"/>
      <c r="AU15" s="34"/>
      <c r="AV15" s="33"/>
      <c r="AW15" s="33"/>
      <c r="AX15" s="34"/>
      <c r="AY15" s="17">
        <f t="shared" si="0"/>
        <v>2.2499999999999999E-2</v>
      </c>
      <c r="BA15" s="2">
        <f t="shared" si="1"/>
        <v>2.25</v>
      </c>
    </row>
    <row r="16" spans="1:53" x14ac:dyDescent="0.25">
      <c r="A16" s="5" t="s">
        <v>248</v>
      </c>
      <c r="B16" s="11" t="s">
        <v>39</v>
      </c>
      <c r="C16" s="33"/>
      <c r="D16" s="33"/>
      <c r="E16" s="34"/>
      <c r="F16" s="33">
        <v>34</v>
      </c>
      <c r="G16" s="33">
        <f>F16*B5/C5</f>
        <v>34</v>
      </c>
      <c r="H16" s="34">
        <f>(F16*B5/1000)/0.38</f>
        <v>0.89473684210526316</v>
      </c>
      <c r="I16" s="33"/>
      <c r="J16" s="33"/>
      <c r="K16" s="34"/>
      <c r="L16" s="33"/>
      <c r="M16" s="33"/>
      <c r="N16" s="34"/>
      <c r="O16" s="33"/>
      <c r="P16" s="33"/>
      <c r="Q16" s="34"/>
      <c r="R16" s="33"/>
      <c r="S16" s="33"/>
      <c r="T16" s="34"/>
      <c r="U16" s="33"/>
      <c r="V16" s="33"/>
      <c r="W16" s="34"/>
      <c r="X16" s="33"/>
      <c r="Y16" s="33"/>
      <c r="Z16" s="34"/>
      <c r="AA16" s="33"/>
      <c r="AB16" s="33"/>
      <c r="AC16" s="34"/>
      <c r="AD16" s="32"/>
      <c r="AE16" s="5" t="s">
        <v>248</v>
      </c>
      <c r="AF16" s="11" t="s">
        <v>39</v>
      </c>
      <c r="AG16" s="33"/>
      <c r="AH16" s="33"/>
      <c r="AI16" s="34"/>
      <c r="AJ16" s="33"/>
      <c r="AK16" s="33"/>
      <c r="AL16" s="34"/>
      <c r="AM16" s="33"/>
      <c r="AN16" s="33"/>
      <c r="AO16" s="34"/>
      <c r="AP16" s="33"/>
      <c r="AQ16" s="33"/>
      <c r="AR16" s="34"/>
      <c r="AS16" s="33"/>
      <c r="AT16" s="33"/>
      <c r="AU16" s="34"/>
      <c r="AV16" s="33"/>
      <c r="AW16" s="33"/>
      <c r="AX16" s="34"/>
      <c r="AY16" s="17">
        <f t="shared" si="0"/>
        <v>0.89473684210526316</v>
      </c>
      <c r="AZ16" t="s">
        <v>227</v>
      </c>
      <c r="BA16" s="2">
        <f t="shared" si="1"/>
        <v>34</v>
      </c>
    </row>
    <row r="17" spans="1:53" x14ac:dyDescent="0.25">
      <c r="A17" s="5" t="s">
        <v>257</v>
      </c>
      <c r="B17" s="11" t="s">
        <v>39</v>
      </c>
      <c r="C17" s="33"/>
      <c r="D17" s="33"/>
      <c r="E17" s="34"/>
      <c r="F17" s="33"/>
      <c r="G17" s="33"/>
      <c r="H17" s="34"/>
      <c r="I17" s="33">
        <v>35</v>
      </c>
      <c r="J17" s="33">
        <f>I17*B5/C5</f>
        <v>35</v>
      </c>
      <c r="K17" s="34">
        <f>(I17*B5/1000)/0.3</f>
        <v>1.1666666666666667</v>
      </c>
      <c r="L17" s="33"/>
      <c r="M17" s="33"/>
      <c r="N17" s="34"/>
      <c r="O17" s="33"/>
      <c r="P17" s="33"/>
      <c r="Q17" s="34"/>
      <c r="R17" s="33"/>
      <c r="S17" s="33"/>
      <c r="T17" s="34"/>
      <c r="U17" s="33"/>
      <c r="V17" s="33"/>
      <c r="W17" s="34"/>
      <c r="X17" s="33">
        <v>12</v>
      </c>
      <c r="Y17" s="33">
        <f>X17*B5/C5</f>
        <v>12</v>
      </c>
      <c r="Z17" s="34">
        <f>(X17*B5/1000)/0.3</f>
        <v>0.4</v>
      </c>
      <c r="AA17" s="33"/>
      <c r="AB17" s="33"/>
      <c r="AC17" s="34"/>
      <c r="AD17" s="32"/>
      <c r="AE17" s="5" t="s">
        <v>257</v>
      </c>
      <c r="AF17" s="11" t="s">
        <v>39</v>
      </c>
      <c r="AG17" s="33"/>
      <c r="AH17" s="33"/>
      <c r="AI17" s="34"/>
      <c r="AJ17" s="33"/>
      <c r="AK17" s="33"/>
      <c r="AL17" s="34"/>
      <c r="AM17" s="33"/>
      <c r="AN17" s="33"/>
      <c r="AO17" s="34"/>
      <c r="AP17" s="33"/>
      <c r="AQ17" s="33"/>
      <c r="AR17" s="34"/>
      <c r="AS17" s="33">
        <v>15</v>
      </c>
      <c r="AT17" s="33">
        <f>AS17*B5/C5</f>
        <v>15</v>
      </c>
      <c r="AU17" s="34">
        <f>(AS17*B5/1000)/0.3</f>
        <v>0.5</v>
      </c>
      <c r="AV17" s="33"/>
      <c r="AW17" s="33"/>
      <c r="AX17" s="34"/>
      <c r="AY17" s="17">
        <f t="shared" si="0"/>
        <v>2.0666666666666669</v>
      </c>
      <c r="AZ17" t="s">
        <v>41</v>
      </c>
      <c r="BA17" s="2">
        <f t="shared" si="1"/>
        <v>62</v>
      </c>
    </row>
    <row r="18" spans="1:53" x14ac:dyDescent="0.25">
      <c r="A18" s="5" t="s">
        <v>26</v>
      </c>
      <c r="B18" s="11" t="s">
        <v>39</v>
      </c>
      <c r="C18" s="33"/>
      <c r="D18" s="33"/>
      <c r="E18" s="34"/>
      <c r="F18" s="33"/>
      <c r="G18" s="33"/>
      <c r="H18" s="34"/>
      <c r="I18" s="33"/>
      <c r="J18" s="33"/>
      <c r="K18" s="34"/>
      <c r="L18" s="33"/>
      <c r="M18" s="33"/>
      <c r="N18" s="34"/>
      <c r="O18" s="33"/>
      <c r="P18" s="33"/>
      <c r="Q18" s="34"/>
      <c r="R18" s="33"/>
      <c r="S18" s="33"/>
      <c r="T18" s="34"/>
      <c r="U18" s="33"/>
      <c r="V18" s="33"/>
      <c r="W18" s="34"/>
      <c r="X18" s="33"/>
      <c r="Y18" s="33"/>
      <c r="Z18" s="34"/>
      <c r="AA18" s="33"/>
      <c r="AB18" s="33"/>
      <c r="AC18" s="34"/>
      <c r="AD18" s="32"/>
      <c r="AE18" s="5" t="s">
        <v>26</v>
      </c>
      <c r="AF18" s="11" t="s">
        <v>39</v>
      </c>
      <c r="AG18" s="33"/>
      <c r="AH18" s="33"/>
      <c r="AI18" s="34"/>
      <c r="AJ18" s="33">
        <v>35</v>
      </c>
      <c r="AK18" s="33">
        <f>AJ18*B5/C5</f>
        <v>35</v>
      </c>
      <c r="AL18" s="34">
        <f>(AJ18*B5/1000)/0.6</f>
        <v>0.58333333333333337</v>
      </c>
      <c r="AM18" s="33"/>
      <c r="AN18" s="33"/>
      <c r="AO18" s="34"/>
      <c r="AP18" s="33"/>
      <c r="AQ18" s="33"/>
      <c r="AR18" s="34"/>
      <c r="AS18" s="33"/>
      <c r="AT18" s="33"/>
      <c r="AU18" s="34"/>
      <c r="AV18" s="33"/>
      <c r="AW18" s="33"/>
      <c r="AX18" s="34"/>
      <c r="AY18" s="17">
        <f t="shared" si="0"/>
        <v>0.58333333333333337</v>
      </c>
      <c r="AZ18" t="s">
        <v>42</v>
      </c>
      <c r="BA18" s="2">
        <f t="shared" si="1"/>
        <v>35</v>
      </c>
    </row>
    <row r="19" spans="1:53" x14ac:dyDescent="0.25">
      <c r="A19" s="5" t="s">
        <v>258</v>
      </c>
      <c r="B19" s="11" t="s">
        <v>18</v>
      </c>
      <c r="C19" s="33"/>
      <c r="D19" s="33"/>
      <c r="E19" s="34"/>
      <c r="F19" s="33"/>
      <c r="G19" s="33"/>
      <c r="H19" s="34"/>
      <c r="I19" s="33"/>
      <c r="J19" s="33"/>
      <c r="K19" s="34"/>
      <c r="L19" s="33"/>
      <c r="M19" s="33"/>
      <c r="N19" s="34"/>
      <c r="O19" s="33">
        <v>3</v>
      </c>
      <c r="P19" s="33">
        <f>O19*B5/C5</f>
        <v>3</v>
      </c>
      <c r="Q19" s="34">
        <f>(O19*B5/1000)</f>
        <v>0.03</v>
      </c>
      <c r="R19" s="33">
        <v>1.2</v>
      </c>
      <c r="S19" s="33">
        <f>R19*B5/C5</f>
        <v>1.2</v>
      </c>
      <c r="T19" s="34">
        <f>(R19*B5/1000)</f>
        <v>1.2E-2</v>
      </c>
      <c r="U19" s="33"/>
      <c r="V19" s="33"/>
      <c r="W19" s="34"/>
      <c r="X19" s="33">
        <v>3.2</v>
      </c>
      <c r="Y19" s="33">
        <f>X19*B5/C5</f>
        <v>3.2</v>
      </c>
      <c r="Z19" s="34">
        <f>(X19*B5/1000)</f>
        <v>3.2000000000000001E-2</v>
      </c>
      <c r="AA19" s="33"/>
      <c r="AB19" s="33"/>
      <c r="AC19" s="34"/>
      <c r="AD19" s="32"/>
      <c r="AE19" s="5" t="s">
        <v>258</v>
      </c>
      <c r="AF19" s="11" t="s">
        <v>18</v>
      </c>
      <c r="AG19" s="33"/>
      <c r="AH19" s="33"/>
      <c r="AI19" s="34"/>
      <c r="AJ19" s="33"/>
      <c r="AK19" s="33"/>
      <c r="AL19" s="34"/>
      <c r="AM19" s="33"/>
      <c r="AN19" s="33"/>
      <c r="AO19" s="34"/>
      <c r="AP19" s="33"/>
      <c r="AQ19" s="33"/>
      <c r="AR19" s="34"/>
      <c r="AS19" s="33"/>
      <c r="AT19" s="33"/>
      <c r="AU19" s="34"/>
      <c r="AV19" s="33"/>
      <c r="AW19" s="33"/>
      <c r="AX19" s="34"/>
      <c r="AY19" s="17">
        <f t="shared" si="0"/>
        <v>7.3999999999999996E-2</v>
      </c>
      <c r="BA19" s="2">
        <f t="shared" si="1"/>
        <v>7.4</v>
      </c>
    </row>
    <row r="20" spans="1:53" x14ac:dyDescent="0.25">
      <c r="A20" s="5" t="s">
        <v>321</v>
      </c>
      <c r="B20" s="11" t="s">
        <v>18</v>
      </c>
      <c r="C20" s="33"/>
      <c r="D20" s="33"/>
      <c r="E20" s="34"/>
      <c r="F20" s="33"/>
      <c r="G20" s="33"/>
      <c r="H20" s="34"/>
      <c r="I20" s="33"/>
      <c r="J20" s="33"/>
      <c r="K20" s="34"/>
      <c r="L20" s="33"/>
      <c r="M20" s="33"/>
      <c r="N20" s="34"/>
      <c r="O20" s="33"/>
      <c r="P20" s="33"/>
      <c r="Q20" s="34"/>
      <c r="R20" s="33"/>
      <c r="S20" s="33"/>
      <c r="T20" s="34"/>
      <c r="U20" s="33"/>
      <c r="V20" s="33"/>
      <c r="W20" s="34"/>
      <c r="X20" s="33">
        <v>102.8</v>
      </c>
      <c r="Y20" s="33">
        <f>X20*B5/C5</f>
        <v>102.8</v>
      </c>
      <c r="Z20" s="34">
        <f>(X20*B5/1000)</f>
        <v>1.028</v>
      </c>
      <c r="AA20" s="33"/>
      <c r="AB20" s="33"/>
      <c r="AC20" s="34"/>
      <c r="AD20" s="32"/>
      <c r="AE20" s="5" t="s">
        <v>321</v>
      </c>
      <c r="AF20" s="11" t="s">
        <v>18</v>
      </c>
      <c r="AG20" s="33"/>
      <c r="AH20" s="33"/>
      <c r="AI20" s="34"/>
      <c r="AJ20" s="33"/>
      <c r="AK20" s="33"/>
      <c r="AL20" s="34"/>
      <c r="AM20" s="33"/>
      <c r="AN20" s="33"/>
      <c r="AO20" s="34"/>
      <c r="AP20" s="33"/>
      <c r="AQ20" s="33"/>
      <c r="AR20" s="34"/>
      <c r="AS20" s="33"/>
      <c r="AT20" s="33"/>
      <c r="AU20" s="34"/>
      <c r="AV20" s="33"/>
      <c r="AW20" s="33"/>
      <c r="AX20" s="34"/>
      <c r="AY20" s="17">
        <f t="shared" si="0"/>
        <v>1.028</v>
      </c>
      <c r="BA20" s="2">
        <f t="shared" si="1"/>
        <v>102.8</v>
      </c>
    </row>
    <row r="21" spans="1:53" x14ac:dyDescent="0.25">
      <c r="A21" s="5" t="s">
        <v>223</v>
      </c>
      <c r="B21" s="11" t="s">
        <v>18</v>
      </c>
      <c r="C21" s="33"/>
      <c r="D21" s="33"/>
      <c r="E21" s="34"/>
      <c r="F21" s="33"/>
      <c r="G21" s="33"/>
      <c r="H21" s="34"/>
      <c r="I21" s="33"/>
      <c r="J21" s="33"/>
      <c r="K21" s="34"/>
      <c r="L21" s="33"/>
      <c r="M21" s="33"/>
      <c r="N21" s="34"/>
      <c r="O21" s="33">
        <v>34</v>
      </c>
      <c r="P21" s="33">
        <f>O21*B5/C5</f>
        <v>34</v>
      </c>
      <c r="Q21" s="34">
        <f>(O21*B5/1000)</f>
        <v>0.34</v>
      </c>
      <c r="R21" s="33"/>
      <c r="S21" s="33"/>
      <c r="T21" s="34"/>
      <c r="U21" s="33"/>
      <c r="V21" s="33"/>
      <c r="W21" s="34"/>
      <c r="X21" s="33"/>
      <c r="Y21" s="33"/>
      <c r="Z21" s="34"/>
      <c r="AA21" s="33"/>
      <c r="AB21" s="33"/>
      <c r="AC21" s="34"/>
      <c r="AD21" s="32"/>
      <c r="AE21" s="5" t="s">
        <v>223</v>
      </c>
      <c r="AF21" s="11" t="s">
        <v>18</v>
      </c>
      <c r="AG21" s="33"/>
      <c r="AH21" s="33"/>
      <c r="AI21" s="34"/>
      <c r="AJ21" s="33"/>
      <c r="AK21" s="33"/>
      <c r="AL21" s="34"/>
      <c r="AM21" s="33"/>
      <c r="AN21" s="33"/>
      <c r="AO21" s="34"/>
      <c r="AP21" s="33"/>
      <c r="AQ21" s="33"/>
      <c r="AR21" s="34"/>
      <c r="AS21" s="33"/>
      <c r="AT21" s="33"/>
      <c r="AU21" s="34"/>
      <c r="AV21" s="33"/>
      <c r="AW21" s="33"/>
      <c r="AX21" s="34"/>
      <c r="AY21" s="17">
        <f t="shared" si="0"/>
        <v>0.34</v>
      </c>
      <c r="BA21" s="2">
        <f t="shared" si="1"/>
        <v>34</v>
      </c>
    </row>
    <row r="22" spans="1:53" x14ac:dyDescent="0.25">
      <c r="A22" s="5" t="s">
        <v>186</v>
      </c>
      <c r="B22" s="11" t="s">
        <v>18</v>
      </c>
      <c r="C22" s="33"/>
      <c r="D22" s="33"/>
      <c r="E22" s="34"/>
      <c r="F22" s="33"/>
      <c r="G22" s="33"/>
      <c r="H22" s="34"/>
      <c r="I22" s="33"/>
      <c r="J22" s="33"/>
      <c r="K22" s="34"/>
      <c r="L22" s="33"/>
      <c r="M22" s="33"/>
      <c r="N22" s="34"/>
      <c r="O22" s="33">
        <v>26</v>
      </c>
      <c r="P22" s="33">
        <f>O22*B5/C5</f>
        <v>26</v>
      </c>
      <c r="Q22" s="34">
        <f>(O22*B5/1000)</f>
        <v>0.26</v>
      </c>
      <c r="R22" s="33"/>
      <c r="S22" s="33"/>
      <c r="T22" s="34"/>
      <c r="U22" s="33"/>
      <c r="V22" s="33"/>
      <c r="W22" s="34"/>
      <c r="X22" s="33"/>
      <c r="Y22" s="33"/>
      <c r="Z22" s="34"/>
      <c r="AA22" s="33"/>
      <c r="AB22" s="33"/>
      <c r="AC22" s="34"/>
      <c r="AD22" s="32"/>
      <c r="AE22" s="5" t="s">
        <v>186</v>
      </c>
      <c r="AF22" s="11" t="s">
        <v>18</v>
      </c>
      <c r="AG22" s="33"/>
      <c r="AH22" s="33"/>
      <c r="AI22" s="34"/>
      <c r="AJ22" s="33"/>
      <c r="AK22" s="33"/>
      <c r="AL22" s="34"/>
      <c r="AM22" s="33"/>
      <c r="AN22" s="33"/>
      <c r="AO22" s="34"/>
      <c r="AP22" s="33"/>
      <c r="AQ22" s="33"/>
      <c r="AR22" s="34"/>
      <c r="AS22" s="33"/>
      <c r="AT22" s="33"/>
      <c r="AU22" s="34"/>
      <c r="AV22" s="33"/>
      <c r="AW22" s="33"/>
      <c r="AX22" s="34"/>
      <c r="AY22" s="17">
        <f t="shared" si="0"/>
        <v>0.26</v>
      </c>
      <c r="BA22" s="2">
        <f t="shared" si="1"/>
        <v>26</v>
      </c>
    </row>
    <row r="23" spans="1:53" x14ac:dyDescent="0.25">
      <c r="A23" s="5" t="s">
        <v>29</v>
      </c>
      <c r="B23" s="11" t="s">
        <v>18</v>
      </c>
      <c r="C23" s="33"/>
      <c r="D23" s="33"/>
      <c r="E23" s="34"/>
      <c r="F23" s="33"/>
      <c r="G23" s="33"/>
      <c r="H23" s="34"/>
      <c r="I23" s="33"/>
      <c r="J23" s="33"/>
      <c r="K23" s="34"/>
      <c r="L23" s="33"/>
      <c r="M23" s="33"/>
      <c r="N23" s="34"/>
      <c r="O23" s="33"/>
      <c r="P23" s="33"/>
      <c r="Q23" s="34"/>
      <c r="R23" s="33">
        <v>48.7</v>
      </c>
      <c r="S23" s="33">
        <f>R23*B5/C5</f>
        <v>48.7</v>
      </c>
      <c r="T23" s="34">
        <f>(R23*B5/1000)</f>
        <v>0.48699999999999999</v>
      </c>
      <c r="U23" s="33">
        <v>265.89999999999998</v>
      </c>
      <c r="V23" s="33">
        <f>U23*B5/C5</f>
        <v>265.89999999999998</v>
      </c>
      <c r="W23" s="34">
        <f>(U23*B5/1000)</f>
        <v>2.6589999999999998</v>
      </c>
      <c r="X23" s="33"/>
      <c r="Y23" s="33"/>
      <c r="Z23" s="34"/>
      <c r="AA23" s="33"/>
      <c r="AB23" s="33"/>
      <c r="AC23" s="34"/>
      <c r="AD23" s="32"/>
      <c r="AE23" s="5" t="s">
        <v>29</v>
      </c>
      <c r="AF23" s="11" t="s">
        <v>18</v>
      </c>
      <c r="AG23" s="33"/>
      <c r="AH23" s="33"/>
      <c r="AI23" s="34"/>
      <c r="AJ23" s="33"/>
      <c r="AK23" s="33"/>
      <c r="AL23" s="34"/>
      <c r="AM23" s="33"/>
      <c r="AN23" s="33"/>
      <c r="AO23" s="34"/>
      <c r="AP23" s="33"/>
      <c r="AQ23" s="33"/>
      <c r="AR23" s="34"/>
      <c r="AS23" s="33"/>
      <c r="AT23" s="33"/>
      <c r="AU23" s="34"/>
      <c r="AV23" s="33"/>
      <c r="AW23" s="33"/>
      <c r="AX23" s="34"/>
      <c r="AY23" s="17">
        <f t="shared" si="0"/>
        <v>3.1459999999999999</v>
      </c>
      <c r="BA23" s="2">
        <f t="shared" si="1"/>
        <v>314.59999999999997</v>
      </c>
    </row>
    <row r="24" spans="1:53" x14ac:dyDescent="0.25">
      <c r="A24" s="5" t="s">
        <v>262</v>
      </c>
      <c r="B24" s="11" t="s">
        <v>18</v>
      </c>
      <c r="C24" s="33"/>
      <c r="D24" s="33"/>
      <c r="E24" s="34"/>
      <c r="F24" s="33"/>
      <c r="G24" s="33"/>
      <c r="H24" s="34"/>
      <c r="I24" s="33"/>
      <c r="J24" s="33"/>
      <c r="K24" s="34"/>
      <c r="L24" s="33"/>
      <c r="M24" s="33"/>
      <c r="N24" s="34"/>
      <c r="O24" s="33">
        <v>4.8</v>
      </c>
      <c r="P24" s="33">
        <f>O24*B5/C5</f>
        <v>4.8</v>
      </c>
      <c r="Q24" s="34">
        <f>(O24*B5/1000)</f>
        <v>4.8000000000000001E-2</v>
      </c>
      <c r="R24" s="33">
        <v>9.5</v>
      </c>
      <c r="S24" s="33">
        <f>R24*B5/C5</f>
        <v>9.5</v>
      </c>
      <c r="T24" s="34">
        <f>(R24*B5/1000)</f>
        <v>9.5000000000000001E-2</v>
      </c>
      <c r="U24" s="33"/>
      <c r="V24" s="33"/>
      <c r="W24" s="34"/>
      <c r="X24" s="33">
        <v>8</v>
      </c>
      <c r="Y24" s="33">
        <f>X24*B5/C5</f>
        <v>8</v>
      </c>
      <c r="Z24" s="34">
        <f>(X24*B5/1000)</f>
        <v>0.08</v>
      </c>
      <c r="AA24" s="33">
        <v>3.5</v>
      </c>
      <c r="AB24" s="33">
        <f>AA24*B5/C5</f>
        <v>3.5</v>
      </c>
      <c r="AC24" s="34">
        <f>(AA24*B5/1000)</f>
        <v>3.5000000000000003E-2</v>
      </c>
      <c r="AD24" s="32"/>
      <c r="AE24" s="5" t="s">
        <v>262</v>
      </c>
      <c r="AF24" s="11" t="s">
        <v>18</v>
      </c>
      <c r="AG24" s="33"/>
      <c r="AH24" s="33"/>
      <c r="AI24" s="34"/>
      <c r="AJ24" s="33"/>
      <c r="AK24" s="33"/>
      <c r="AL24" s="34"/>
      <c r="AM24" s="33">
        <v>16.8</v>
      </c>
      <c r="AN24" s="33">
        <f>AM24*B5/C5</f>
        <v>16.8</v>
      </c>
      <c r="AO24" s="34">
        <f>(AM24*B5/1000)</f>
        <v>0.16800000000000001</v>
      </c>
      <c r="AP24" s="33"/>
      <c r="AQ24" s="33"/>
      <c r="AR24" s="34"/>
      <c r="AS24" s="33"/>
      <c r="AT24" s="33"/>
      <c r="AU24" s="34"/>
      <c r="AV24" s="33"/>
      <c r="AW24" s="33"/>
      <c r="AX24" s="34"/>
      <c r="AY24" s="17">
        <f t="shared" si="0"/>
        <v>0.42600000000000005</v>
      </c>
      <c r="BA24" s="2">
        <f t="shared" si="1"/>
        <v>42.6</v>
      </c>
    </row>
    <row r="25" spans="1:53" x14ac:dyDescent="0.25">
      <c r="A25" s="5" t="s">
        <v>30</v>
      </c>
      <c r="B25" s="11" t="s">
        <v>18</v>
      </c>
      <c r="C25" s="33"/>
      <c r="D25" s="33"/>
      <c r="E25" s="34"/>
      <c r="F25" s="33"/>
      <c r="G25" s="33"/>
      <c r="H25" s="34"/>
      <c r="I25" s="33"/>
      <c r="J25" s="33"/>
      <c r="K25" s="34"/>
      <c r="L25" s="33"/>
      <c r="M25" s="33"/>
      <c r="N25" s="34"/>
      <c r="O25" s="33"/>
      <c r="P25" s="33"/>
      <c r="Q25" s="34"/>
      <c r="R25" s="33">
        <v>10.6</v>
      </c>
      <c r="S25" s="33">
        <f>R25*B5/C5</f>
        <v>10.6</v>
      </c>
      <c r="T25" s="34">
        <f>(R25*B5/1000)</f>
        <v>0.106</v>
      </c>
      <c r="U25" s="33"/>
      <c r="V25" s="33"/>
      <c r="W25" s="34"/>
      <c r="X25" s="33"/>
      <c r="Y25" s="33"/>
      <c r="Z25" s="34"/>
      <c r="AA25" s="33">
        <v>3.5</v>
      </c>
      <c r="AB25" s="33">
        <f>AA25*B5/C5</f>
        <v>3.5</v>
      </c>
      <c r="AC25" s="34">
        <f>(AA25*B5/1000)</f>
        <v>3.5000000000000003E-2</v>
      </c>
      <c r="AD25" s="32"/>
      <c r="AE25" s="5" t="s">
        <v>30</v>
      </c>
      <c r="AF25" s="11" t="s">
        <v>18</v>
      </c>
      <c r="AG25" s="33"/>
      <c r="AH25" s="33"/>
      <c r="AI25" s="34"/>
      <c r="AJ25" s="33"/>
      <c r="AK25" s="33"/>
      <c r="AL25" s="34"/>
      <c r="AM25" s="33"/>
      <c r="AN25" s="33"/>
      <c r="AO25" s="34"/>
      <c r="AP25" s="33"/>
      <c r="AQ25" s="33"/>
      <c r="AR25" s="34"/>
      <c r="AS25" s="33"/>
      <c r="AT25" s="33"/>
      <c r="AU25" s="34"/>
      <c r="AV25" s="33"/>
      <c r="AW25" s="33"/>
      <c r="AX25" s="34"/>
      <c r="AY25" s="17">
        <f t="shared" si="0"/>
        <v>0.14100000000000001</v>
      </c>
      <c r="BA25" s="2">
        <f t="shared" si="1"/>
        <v>14.1</v>
      </c>
    </row>
    <row r="26" spans="1:53" x14ac:dyDescent="0.25">
      <c r="A26" s="5" t="s">
        <v>260</v>
      </c>
      <c r="B26" s="11" t="s">
        <v>18</v>
      </c>
      <c r="C26" s="33"/>
      <c r="D26" s="33"/>
      <c r="E26" s="34"/>
      <c r="F26" s="33"/>
      <c r="G26" s="33"/>
      <c r="H26" s="34"/>
      <c r="I26" s="33"/>
      <c r="J26" s="33"/>
      <c r="K26" s="34"/>
      <c r="L26" s="33"/>
      <c r="M26" s="33"/>
      <c r="N26" s="34"/>
      <c r="O26" s="33"/>
      <c r="P26" s="33"/>
      <c r="Q26" s="34"/>
      <c r="R26" s="33">
        <v>38.4</v>
      </c>
      <c r="S26" s="33">
        <f>R26*B5/C5</f>
        <v>38.4</v>
      </c>
      <c r="T26" s="34">
        <f>(R26*B5/1000)</f>
        <v>0.38400000000000001</v>
      </c>
      <c r="U26" s="33"/>
      <c r="V26" s="33"/>
      <c r="W26" s="34"/>
      <c r="X26" s="33"/>
      <c r="Y26" s="33"/>
      <c r="Z26" s="34"/>
      <c r="AA26" s="33"/>
      <c r="AB26" s="33"/>
      <c r="AC26" s="34"/>
      <c r="AD26" s="32"/>
      <c r="AE26" s="5" t="s">
        <v>260</v>
      </c>
      <c r="AF26" s="11" t="s">
        <v>18</v>
      </c>
      <c r="AG26" s="33"/>
      <c r="AH26" s="33"/>
      <c r="AI26" s="34"/>
      <c r="AJ26" s="33"/>
      <c r="AK26" s="33"/>
      <c r="AL26" s="34"/>
      <c r="AM26" s="33"/>
      <c r="AN26" s="33"/>
      <c r="AO26" s="34"/>
      <c r="AP26" s="33"/>
      <c r="AQ26" s="33"/>
      <c r="AR26" s="34"/>
      <c r="AS26" s="33"/>
      <c r="AT26" s="33"/>
      <c r="AU26" s="34"/>
      <c r="AV26" s="33"/>
      <c r="AW26" s="33"/>
      <c r="AX26" s="34"/>
      <c r="AY26" s="17">
        <f t="shared" si="0"/>
        <v>0.38400000000000001</v>
      </c>
      <c r="BA26" s="2">
        <f t="shared" si="1"/>
        <v>38.4</v>
      </c>
    </row>
    <row r="27" spans="1:53" x14ac:dyDescent="0.25">
      <c r="A27" s="5" t="s">
        <v>268</v>
      </c>
      <c r="B27" s="11" t="s">
        <v>18</v>
      </c>
      <c r="C27" s="33"/>
      <c r="D27" s="33"/>
      <c r="E27" s="34"/>
      <c r="F27" s="33"/>
      <c r="G27" s="33"/>
      <c r="H27" s="34"/>
      <c r="I27" s="33"/>
      <c r="J27" s="33"/>
      <c r="K27" s="34"/>
      <c r="L27" s="33"/>
      <c r="M27" s="33"/>
      <c r="N27" s="34"/>
      <c r="O27" s="33"/>
      <c r="P27" s="33"/>
      <c r="Q27" s="34"/>
      <c r="R27" s="33">
        <v>25</v>
      </c>
      <c r="S27" s="33">
        <f>R27*B5/C5</f>
        <v>25</v>
      </c>
      <c r="T27" s="34">
        <f>(R27*B5/1000)</f>
        <v>0.25</v>
      </c>
      <c r="U27" s="33"/>
      <c r="V27" s="33"/>
      <c r="W27" s="34"/>
      <c r="X27" s="33"/>
      <c r="Y27" s="33"/>
      <c r="Z27" s="34"/>
      <c r="AA27" s="33"/>
      <c r="AB27" s="33"/>
      <c r="AC27" s="34"/>
      <c r="AD27" s="32"/>
      <c r="AE27" s="5" t="s">
        <v>268</v>
      </c>
      <c r="AF27" s="11" t="s">
        <v>18</v>
      </c>
      <c r="AG27" s="33"/>
      <c r="AH27" s="33"/>
      <c r="AI27" s="34"/>
      <c r="AJ27" s="33"/>
      <c r="AK27" s="33"/>
      <c r="AL27" s="34"/>
      <c r="AM27" s="33"/>
      <c r="AN27" s="33"/>
      <c r="AO27" s="34"/>
      <c r="AP27" s="33"/>
      <c r="AQ27" s="33"/>
      <c r="AR27" s="34"/>
      <c r="AS27" s="33"/>
      <c r="AT27" s="33"/>
      <c r="AU27" s="34"/>
      <c r="AV27" s="33"/>
      <c r="AW27" s="33"/>
      <c r="AX27" s="34"/>
      <c r="AY27" s="17">
        <f t="shared" si="0"/>
        <v>0.25</v>
      </c>
      <c r="BA27" s="2">
        <f t="shared" si="1"/>
        <v>25</v>
      </c>
    </row>
    <row r="28" spans="1:53" x14ac:dyDescent="0.25">
      <c r="A28" s="5" t="s">
        <v>34</v>
      </c>
      <c r="B28" s="11" t="s">
        <v>18</v>
      </c>
      <c r="C28" s="33"/>
      <c r="D28" s="33"/>
      <c r="E28" s="34"/>
      <c r="F28" s="33"/>
      <c r="G28" s="33"/>
      <c r="H28" s="34"/>
      <c r="I28" s="33"/>
      <c r="J28" s="33"/>
      <c r="K28" s="34"/>
      <c r="L28" s="33"/>
      <c r="M28" s="33"/>
      <c r="N28" s="34"/>
      <c r="O28" s="33"/>
      <c r="P28" s="33"/>
      <c r="Q28" s="34"/>
      <c r="R28" s="33">
        <v>5</v>
      </c>
      <c r="S28" s="33">
        <f>R28*B5/C5</f>
        <v>5</v>
      </c>
      <c r="T28" s="34">
        <f>(R28*B5/1000)</f>
        <v>0.05</v>
      </c>
      <c r="U28" s="33"/>
      <c r="V28" s="33"/>
      <c r="W28" s="34"/>
      <c r="X28" s="33"/>
      <c r="Y28" s="33"/>
      <c r="Z28" s="34"/>
      <c r="AA28" s="33"/>
      <c r="AB28" s="33"/>
      <c r="AC28" s="34"/>
      <c r="AD28" s="32"/>
      <c r="AE28" s="5" t="s">
        <v>34</v>
      </c>
      <c r="AF28" s="11" t="s">
        <v>18</v>
      </c>
      <c r="AG28" s="33"/>
      <c r="AH28" s="33"/>
      <c r="AI28" s="34"/>
      <c r="AJ28" s="33"/>
      <c r="AK28" s="33"/>
      <c r="AL28" s="34"/>
      <c r="AM28" s="33">
        <v>7.5</v>
      </c>
      <c r="AN28" s="33">
        <f>AM28*B5/C5</f>
        <v>7.5</v>
      </c>
      <c r="AO28" s="34">
        <f>(AM28*B5/1000)</f>
        <v>7.4999999999999997E-2</v>
      </c>
      <c r="AP28" s="33"/>
      <c r="AQ28" s="33"/>
      <c r="AR28" s="34"/>
      <c r="AS28" s="33"/>
      <c r="AT28" s="33"/>
      <c r="AU28" s="34"/>
      <c r="AV28" s="33"/>
      <c r="AW28" s="33"/>
      <c r="AX28" s="34"/>
      <c r="AY28" s="17">
        <f t="shared" si="0"/>
        <v>0.125</v>
      </c>
      <c r="BA28" s="2">
        <f t="shared" si="1"/>
        <v>12.5</v>
      </c>
    </row>
    <row r="29" spans="1:53" x14ac:dyDescent="0.25">
      <c r="A29" s="5" t="s">
        <v>269</v>
      </c>
      <c r="B29" s="11" t="s">
        <v>18</v>
      </c>
      <c r="C29" s="33"/>
      <c r="D29" s="33"/>
      <c r="E29" s="34"/>
      <c r="F29" s="33"/>
      <c r="G29" s="33"/>
      <c r="H29" s="34"/>
      <c r="I29" s="33"/>
      <c r="J29" s="33"/>
      <c r="K29" s="34"/>
      <c r="L29" s="33"/>
      <c r="M29" s="33"/>
      <c r="N29" s="34"/>
      <c r="O29" s="33"/>
      <c r="P29" s="33"/>
      <c r="Q29" s="34"/>
      <c r="R29" s="33">
        <v>4.8</v>
      </c>
      <c r="S29" s="33">
        <f>R29*B5/C5</f>
        <v>4.8</v>
      </c>
      <c r="T29" s="34">
        <f>(R29*B5/1000)</f>
        <v>4.8000000000000001E-2</v>
      </c>
      <c r="U29" s="33"/>
      <c r="V29" s="33"/>
      <c r="W29" s="34"/>
      <c r="X29" s="33"/>
      <c r="Y29" s="33"/>
      <c r="Z29" s="34"/>
      <c r="AA29" s="33"/>
      <c r="AB29" s="33"/>
      <c r="AC29" s="34"/>
      <c r="AD29" s="32"/>
      <c r="AE29" s="5" t="s">
        <v>269</v>
      </c>
      <c r="AF29" s="11" t="s">
        <v>18</v>
      </c>
      <c r="AG29" s="33"/>
      <c r="AH29" s="33"/>
      <c r="AI29" s="34"/>
      <c r="AJ29" s="33"/>
      <c r="AK29" s="33"/>
      <c r="AL29" s="34"/>
      <c r="AM29" s="33"/>
      <c r="AN29" s="33"/>
      <c r="AO29" s="34"/>
      <c r="AP29" s="33"/>
      <c r="AQ29" s="33"/>
      <c r="AR29" s="34"/>
      <c r="AS29" s="33"/>
      <c r="AT29" s="33"/>
      <c r="AU29" s="34"/>
      <c r="AV29" s="33"/>
      <c r="AW29" s="33"/>
      <c r="AX29" s="34"/>
      <c r="AY29" s="17">
        <f t="shared" si="0"/>
        <v>4.8000000000000001E-2</v>
      </c>
      <c r="BA29" s="2">
        <f t="shared" si="1"/>
        <v>4.8</v>
      </c>
    </row>
    <row r="30" spans="1:53" x14ac:dyDescent="0.25">
      <c r="A30" s="5" t="s">
        <v>256</v>
      </c>
      <c r="B30" s="11" t="s">
        <v>18</v>
      </c>
      <c r="C30" s="33"/>
      <c r="D30" s="33"/>
      <c r="E30" s="34"/>
      <c r="F30" s="33"/>
      <c r="G30" s="33"/>
      <c r="H30" s="34"/>
      <c r="I30" s="33"/>
      <c r="J30" s="33"/>
      <c r="K30" s="34"/>
      <c r="L30" s="33"/>
      <c r="M30" s="33"/>
      <c r="N30" s="34"/>
      <c r="O30" s="33"/>
      <c r="P30" s="33"/>
      <c r="Q30" s="34"/>
      <c r="R30" s="33"/>
      <c r="S30" s="33"/>
      <c r="T30" s="34"/>
      <c r="U30" s="33"/>
      <c r="V30" s="33"/>
      <c r="W30" s="34"/>
      <c r="X30" s="33"/>
      <c r="Y30" s="33"/>
      <c r="Z30" s="34"/>
      <c r="AA30" s="33"/>
      <c r="AB30" s="33"/>
      <c r="AC30" s="34"/>
      <c r="AD30" s="32"/>
      <c r="AE30" s="5" t="s">
        <v>256</v>
      </c>
      <c r="AF30" s="11" t="s">
        <v>18</v>
      </c>
      <c r="AG30" s="33"/>
      <c r="AH30" s="33"/>
      <c r="AI30" s="34"/>
      <c r="AJ30" s="33"/>
      <c r="AK30" s="33"/>
      <c r="AL30" s="34"/>
      <c r="AM30" s="33">
        <v>20</v>
      </c>
      <c r="AN30" s="33">
        <f>AM30*B5/C5</f>
        <v>20</v>
      </c>
      <c r="AO30" s="34">
        <f>(AM30*B5/1000)</f>
        <v>0.2</v>
      </c>
      <c r="AP30" s="33"/>
      <c r="AQ30" s="33"/>
      <c r="AR30" s="34"/>
      <c r="AS30" s="33"/>
      <c r="AT30" s="33"/>
      <c r="AU30" s="34"/>
      <c r="AV30" s="33"/>
      <c r="AW30" s="33"/>
      <c r="AX30" s="34"/>
      <c r="AY30" s="17">
        <f t="shared" si="0"/>
        <v>0.2</v>
      </c>
      <c r="BA30" s="2">
        <f t="shared" si="1"/>
        <v>20</v>
      </c>
    </row>
    <row r="31" spans="1:53" x14ac:dyDescent="0.25">
      <c r="A31" s="5" t="s">
        <v>270</v>
      </c>
      <c r="B31" s="11" t="s">
        <v>18</v>
      </c>
      <c r="C31" s="33"/>
      <c r="D31" s="33"/>
      <c r="E31" s="34"/>
      <c r="F31" s="33"/>
      <c r="G31" s="33"/>
      <c r="H31" s="34"/>
      <c r="I31" s="33"/>
      <c r="J31" s="33"/>
      <c r="K31" s="34"/>
      <c r="L31" s="33"/>
      <c r="M31" s="33"/>
      <c r="N31" s="34"/>
      <c r="O31" s="33"/>
      <c r="P31" s="33"/>
      <c r="Q31" s="34"/>
      <c r="R31" s="33"/>
      <c r="S31" s="33"/>
      <c r="T31" s="34"/>
      <c r="U31" s="33"/>
      <c r="V31" s="33"/>
      <c r="W31" s="34"/>
      <c r="X31" s="33"/>
      <c r="Y31" s="33"/>
      <c r="Z31" s="34"/>
      <c r="AA31" s="33"/>
      <c r="AB31" s="33"/>
      <c r="AC31" s="34"/>
      <c r="AD31" s="32"/>
      <c r="AE31" s="5" t="s">
        <v>270</v>
      </c>
      <c r="AF31" s="11" t="s">
        <v>18</v>
      </c>
      <c r="AG31" s="33"/>
      <c r="AH31" s="33"/>
      <c r="AI31" s="34"/>
      <c r="AJ31" s="33"/>
      <c r="AK31" s="33"/>
      <c r="AL31" s="34"/>
      <c r="AM31" s="33">
        <v>75</v>
      </c>
      <c r="AN31" s="33">
        <f>AM31*B5/C5</f>
        <v>75</v>
      </c>
      <c r="AO31" s="34">
        <f>(AM31*B5/1000)</f>
        <v>0.75</v>
      </c>
      <c r="AP31" s="33"/>
      <c r="AQ31" s="33"/>
      <c r="AR31" s="34"/>
      <c r="AS31" s="33"/>
      <c r="AT31" s="33"/>
      <c r="AU31" s="34"/>
      <c r="AV31" s="33"/>
      <c r="AW31" s="33"/>
      <c r="AX31" s="34"/>
      <c r="AY31" s="17">
        <f t="shared" si="0"/>
        <v>0.75</v>
      </c>
      <c r="BA31" s="2">
        <f t="shared" si="1"/>
        <v>75</v>
      </c>
    </row>
    <row r="32" spans="1:53" x14ac:dyDescent="0.25">
      <c r="A32" s="5" t="s">
        <v>86</v>
      </c>
      <c r="B32" s="11" t="s">
        <v>18</v>
      </c>
      <c r="C32" s="33"/>
      <c r="D32" s="33"/>
      <c r="E32" s="34"/>
      <c r="F32" s="33"/>
      <c r="G32" s="33"/>
      <c r="H32" s="34"/>
      <c r="I32" s="33"/>
      <c r="J32" s="33"/>
      <c r="K32" s="34"/>
      <c r="L32" s="33"/>
      <c r="M32" s="33"/>
      <c r="N32" s="34"/>
      <c r="O32" s="33"/>
      <c r="P32" s="33"/>
      <c r="Q32" s="34"/>
      <c r="R32" s="33"/>
      <c r="S32" s="33"/>
      <c r="T32" s="34"/>
      <c r="U32" s="33"/>
      <c r="V32" s="33"/>
      <c r="W32" s="34"/>
      <c r="X32" s="33"/>
      <c r="Y32" s="33"/>
      <c r="Z32" s="34"/>
      <c r="AA32" s="33">
        <v>1.35</v>
      </c>
      <c r="AB32" s="33">
        <f>AA32*B5/C5</f>
        <v>1.35</v>
      </c>
      <c r="AC32" s="34">
        <f>(AA32*B5/1000)</f>
        <v>1.35E-2</v>
      </c>
      <c r="AD32" s="32"/>
      <c r="AE32" s="5" t="s">
        <v>86</v>
      </c>
      <c r="AF32" s="11" t="s">
        <v>18</v>
      </c>
      <c r="AG32" s="33"/>
      <c r="AH32" s="33"/>
      <c r="AI32" s="34"/>
      <c r="AJ32" s="33"/>
      <c r="AK32" s="33"/>
      <c r="AL32" s="34"/>
      <c r="AM32" s="33">
        <v>6.6</v>
      </c>
      <c r="AN32" s="33">
        <f>AM32*B5/C5</f>
        <v>6.6</v>
      </c>
      <c r="AO32" s="34">
        <f>(AM32*B5/1000)</f>
        <v>6.6000000000000003E-2</v>
      </c>
      <c r="AP32" s="33"/>
      <c r="AQ32" s="33"/>
      <c r="AR32" s="34"/>
      <c r="AS32" s="33"/>
      <c r="AT32" s="33"/>
      <c r="AU32" s="34"/>
      <c r="AV32" s="33"/>
      <c r="AW32" s="33"/>
      <c r="AX32" s="34"/>
      <c r="AY32" s="17">
        <f t="shared" si="0"/>
        <v>7.9500000000000001E-2</v>
      </c>
      <c r="BA32" s="2">
        <f t="shared" si="1"/>
        <v>7.9499999999999993</v>
      </c>
    </row>
    <row r="33" spans="1:53" x14ac:dyDescent="0.25">
      <c r="A33" s="5" t="s">
        <v>88</v>
      </c>
      <c r="B33" s="11" t="s">
        <v>18</v>
      </c>
      <c r="C33" s="33"/>
      <c r="D33" s="33"/>
      <c r="E33" s="34"/>
      <c r="F33" s="33"/>
      <c r="G33" s="33"/>
      <c r="H33" s="34"/>
      <c r="I33" s="33"/>
      <c r="J33" s="33"/>
      <c r="K33" s="34"/>
      <c r="L33" s="33"/>
      <c r="M33" s="33"/>
      <c r="N33" s="34"/>
      <c r="O33" s="33">
        <v>0.6</v>
      </c>
      <c r="P33" s="33">
        <f>O33*B5/C5</f>
        <v>0.6</v>
      </c>
      <c r="Q33" s="34">
        <f>(O33*B5/1000)</f>
        <v>6.0000000000000001E-3</v>
      </c>
      <c r="R33" s="33"/>
      <c r="S33" s="33"/>
      <c r="T33" s="34"/>
      <c r="U33" s="33"/>
      <c r="V33" s="33"/>
      <c r="W33" s="34"/>
      <c r="X33" s="33"/>
      <c r="Y33" s="33"/>
      <c r="Z33" s="34"/>
      <c r="AA33" s="33">
        <v>0.6</v>
      </c>
      <c r="AB33" s="33">
        <f>AA33*B5/C5</f>
        <v>0.6</v>
      </c>
      <c r="AC33" s="34">
        <f>(AA33*B5/1000)</f>
        <v>6.0000000000000001E-3</v>
      </c>
      <c r="AD33" s="32"/>
      <c r="AE33" s="5" t="s">
        <v>88</v>
      </c>
      <c r="AF33" s="11" t="s">
        <v>18</v>
      </c>
      <c r="AG33" s="33"/>
      <c r="AH33" s="33"/>
      <c r="AI33" s="34"/>
      <c r="AJ33" s="33"/>
      <c r="AK33" s="33"/>
      <c r="AL33" s="34"/>
      <c r="AM33" s="33"/>
      <c r="AN33" s="33"/>
      <c r="AO33" s="34"/>
      <c r="AP33" s="33"/>
      <c r="AQ33" s="33"/>
      <c r="AR33" s="34"/>
      <c r="AS33" s="33"/>
      <c r="AT33" s="33"/>
      <c r="AU33" s="34"/>
      <c r="AV33" s="33"/>
      <c r="AW33" s="33"/>
      <c r="AX33" s="34"/>
      <c r="AY33" s="17">
        <f t="shared" si="0"/>
        <v>1.2E-2</v>
      </c>
      <c r="BA33" s="2">
        <f t="shared" si="1"/>
        <v>1.2</v>
      </c>
    </row>
    <row r="34" spans="1:53" x14ac:dyDescent="0.25">
      <c r="A34" s="5" t="s">
        <v>20</v>
      </c>
      <c r="B34" s="11" t="s">
        <v>39</v>
      </c>
      <c r="C34" s="33"/>
      <c r="D34" s="33"/>
      <c r="E34" s="34"/>
      <c r="F34" s="33"/>
      <c r="G34" s="33"/>
      <c r="H34" s="34"/>
      <c r="I34" s="33"/>
      <c r="J34" s="33"/>
      <c r="K34" s="34"/>
      <c r="L34" s="33"/>
      <c r="M34" s="33"/>
      <c r="N34" s="34"/>
      <c r="O34" s="33"/>
      <c r="P34" s="33"/>
      <c r="Q34" s="34"/>
      <c r="R34" s="33"/>
      <c r="S34" s="33"/>
      <c r="T34" s="34"/>
      <c r="U34" s="33"/>
      <c r="V34" s="33"/>
      <c r="W34" s="34"/>
      <c r="X34" s="33">
        <v>4.5599999999999996</v>
      </c>
      <c r="Y34" s="33">
        <f>X34*B5/C5</f>
        <v>4.5599999999999996</v>
      </c>
      <c r="Z34" s="34">
        <f>(X34*B5/1000)/0.045</f>
        <v>1.0133333333333332</v>
      </c>
      <c r="AA34" s="33"/>
      <c r="AB34" s="33"/>
      <c r="AC34" s="34"/>
      <c r="AD34" s="32"/>
      <c r="AE34" s="5" t="s">
        <v>20</v>
      </c>
      <c r="AF34" s="11" t="s">
        <v>39</v>
      </c>
      <c r="AG34" s="33"/>
      <c r="AH34" s="33"/>
      <c r="AI34" s="34"/>
      <c r="AJ34" s="33"/>
      <c r="AK34" s="33"/>
      <c r="AL34" s="34"/>
      <c r="AM34" s="33"/>
      <c r="AN34" s="33"/>
      <c r="AO34" s="34"/>
      <c r="AP34" s="33"/>
      <c r="AQ34" s="33"/>
      <c r="AR34" s="34"/>
      <c r="AS34" s="33"/>
      <c r="AT34" s="33"/>
      <c r="AU34" s="34"/>
      <c r="AV34" s="33"/>
      <c r="AW34" s="33"/>
      <c r="AX34" s="34"/>
      <c r="AY34" s="17">
        <f t="shared" si="0"/>
        <v>1.0133333333333332</v>
      </c>
      <c r="AZ34" t="s">
        <v>40</v>
      </c>
      <c r="BA34" s="2">
        <f t="shared" si="1"/>
        <v>4.5599999999999996</v>
      </c>
    </row>
    <row r="35" spans="1:53" x14ac:dyDescent="0.25">
      <c r="A35" s="5" t="s">
        <v>97</v>
      </c>
      <c r="B35" s="11" t="s">
        <v>18</v>
      </c>
      <c r="C35" s="33"/>
      <c r="D35" s="33"/>
      <c r="E35" s="34"/>
      <c r="F35" s="33"/>
      <c r="G35" s="33"/>
      <c r="H35" s="34"/>
      <c r="I35" s="33"/>
      <c r="J35" s="33"/>
      <c r="K35" s="34"/>
      <c r="L35" s="33"/>
      <c r="M35" s="33"/>
      <c r="N35" s="34"/>
      <c r="O35" s="33"/>
      <c r="P35" s="33"/>
      <c r="Q35" s="34"/>
      <c r="R35" s="33"/>
      <c r="S35" s="33"/>
      <c r="T35" s="34"/>
      <c r="U35" s="33"/>
      <c r="V35" s="33"/>
      <c r="W35" s="34"/>
      <c r="X35" s="33"/>
      <c r="Y35" s="33"/>
      <c r="Z35" s="34"/>
      <c r="AA35" s="33"/>
      <c r="AB35" s="33"/>
      <c r="AC35" s="34"/>
      <c r="AD35" s="32"/>
      <c r="AE35" s="5" t="s">
        <v>97</v>
      </c>
      <c r="AF35" s="11" t="s">
        <v>18</v>
      </c>
      <c r="AG35" s="33">
        <v>7.5</v>
      </c>
      <c r="AH35" s="33">
        <f>AG35*B5/C5</f>
        <v>7.5</v>
      </c>
      <c r="AI35" s="34">
        <f>(AG35*B5/1000)</f>
        <v>7.4999999999999997E-2</v>
      </c>
      <c r="AJ35" s="33"/>
      <c r="AK35" s="33"/>
      <c r="AL35" s="34"/>
      <c r="AM35" s="33"/>
      <c r="AN35" s="33"/>
      <c r="AO35" s="34"/>
      <c r="AP35" s="33"/>
      <c r="AQ35" s="33"/>
      <c r="AR35" s="34"/>
      <c r="AS35" s="33"/>
      <c r="AT35" s="33"/>
      <c r="AU35" s="34"/>
      <c r="AV35" s="33"/>
      <c r="AW35" s="33"/>
      <c r="AX35" s="34"/>
      <c r="AY35" s="17">
        <f t="shared" si="0"/>
        <v>7.4999999999999997E-2</v>
      </c>
      <c r="BA35" s="2">
        <f t="shared" si="1"/>
        <v>7.5</v>
      </c>
    </row>
    <row r="36" spans="1:53" x14ac:dyDescent="0.25">
      <c r="A36" s="5" t="s">
        <v>120</v>
      </c>
      <c r="B36" s="11" t="s">
        <v>18</v>
      </c>
      <c r="C36" s="33"/>
      <c r="D36" s="33"/>
      <c r="E36" s="34"/>
      <c r="F36" s="33"/>
      <c r="G36" s="33"/>
      <c r="H36" s="34"/>
      <c r="I36" s="33"/>
      <c r="J36" s="33"/>
      <c r="K36" s="34"/>
      <c r="L36" s="33"/>
      <c r="M36" s="33"/>
      <c r="N36" s="34"/>
      <c r="O36" s="33"/>
      <c r="P36" s="33"/>
      <c r="Q36" s="34"/>
      <c r="R36" s="33"/>
      <c r="S36" s="33"/>
      <c r="T36" s="34"/>
      <c r="U36" s="33"/>
      <c r="V36" s="33"/>
      <c r="W36" s="34"/>
      <c r="X36" s="33"/>
      <c r="Y36" s="33"/>
      <c r="Z36" s="34"/>
      <c r="AA36" s="33"/>
      <c r="AB36" s="33"/>
      <c r="AC36" s="34"/>
      <c r="AD36" s="32"/>
      <c r="AE36" s="5" t="s">
        <v>120</v>
      </c>
      <c r="AF36" s="11" t="s">
        <v>18</v>
      </c>
      <c r="AG36" s="33">
        <v>7.5</v>
      </c>
      <c r="AH36" s="33">
        <f>AG36*B5/C5</f>
        <v>7.5</v>
      </c>
      <c r="AI36" s="34">
        <f>(AG36*B5/1000)</f>
        <v>7.4999999999999997E-2</v>
      </c>
      <c r="AJ36" s="33"/>
      <c r="AK36" s="33"/>
      <c r="AL36" s="34"/>
      <c r="AM36" s="33"/>
      <c r="AN36" s="33"/>
      <c r="AO36" s="34"/>
      <c r="AP36" s="33"/>
      <c r="AQ36" s="33"/>
      <c r="AR36" s="34"/>
      <c r="AS36" s="33"/>
      <c r="AT36" s="33"/>
      <c r="AU36" s="34"/>
      <c r="AV36" s="33"/>
      <c r="AW36" s="33"/>
      <c r="AX36" s="34"/>
      <c r="AY36" s="17">
        <f t="shared" si="0"/>
        <v>7.4999999999999997E-2</v>
      </c>
      <c r="BA36" s="2">
        <f t="shared" si="1"/>
        <v>7.5</v>
      </c>
    </row>
    <row r="37" spans="1:53" ht="12.75" customHeight="1" x14ac:dyDescent="0.25">
      <c r="A37" s="5" t="s">
        <v>36</v>
      </c>
      <c r="B37" s="11" t="s">
        <v>18</v>
      </c>
      <c r="C37" s="33"/>
      <c r="D37" s="33"/>
      <c r="E37" s="34"/>
      <c r="F37" s="33"/>
      <c r="G37" s="33"/>
      <c r="H37" s="34"/>
      <c r="I37" s="33"/>
      <c r="J37" s="33"/>
      <c r="K37" s="34"/>
      <c r="L37" s="33"/>
      <c r="M37" s="33"/>
      <c r="N37" s="34"/>
      <c r="O37" s="33"/>
      <c r="P37" s="33"/>
      <c r="Q37" s="34"/>
      <c r="R37" s="33"/>
      <c r="S37" s="33"/>
      <c r="T37" s="34"/>
      <c r="U37" s="33"/>
      <c r="V37" s="33"/>
      <c r="W37" s="34"/>
      <c r="X37" s="33"/>
      <c r="Y37" s="33"/>
      <c r="Z37" s="34"/>
      <c r="AA37" s="33"/>
      <c r="AB37" s="33"/>
      <c r="AC37" s="34"/>
      <c r="AD37" s="32"/>
      <c r="AE37" s="5" t="s">
        <v>36</v>
      </c>
      <c r="AF37" s="11" t="s">
        <v>18</v>
      </c>
      <c r="AG37" s="33"/>
      <c r="AH37" s="33"/>
      <c r="AI37" s="34"/>
      <c r="AJ37" s="33"/>
      <c r="AK37" s="33"/>
      <c r="AL37" s="34"/>
      <c r="AM37" s="33"/>
      <c r="AN37" s="33"/>
      <c r="AO37" s="34"/>
      <c r="AP37" s="33">
        <v>0.45</v>
      </c>
      <c r="AQ37" s="33">
        <f>AP37*B5/C5</f>
        <v>0.45</v>
      </c>
      <c r="AR37" s="36">
        <f>(AP37*B5/1000)</f>
        <v>4.4999999999999997E-3</v>
      </c>
      <c r="AS37" s="33"/>
      <c r="AT37" s="33"/>
      <c r="AU37" s="34"/>
      <c r="AV37" s="33"/>
      <c r="AW37" s="33"/>
      <c r="AX37" s="34"/>
      <c r="AY37" s="17">
        <f t="shared" si="0"/>
        <v>4.4999999999999997E-3</v>
      </c>
      <c r="BA37" s="2">
        <f t="shared" si="1"/>
        <v>0.45</v>
      </c>
    </row>
    <row r="38" spans="1:53" ht="12.75" customHeight="1" x14ac:dyDescent="0.25">
      <c r="A38" s="5" t="s">
        <v>37</v>
      </c>
      <c r="B38" s="11" t="s">
        <v>18</v>
      </c>
      <c r="C38" s="33"/>
      <c r="D38" s="33"/>
      <c r="E38" s="34"/>
      <c r="F38" s="33"/>
      <c r="G38" s="33"/>
      <c r="H38" s="34"/>
      <c r="I38" s="33"/>
      <c r="J38" s="33"/>
      <c r="K38" s="34"/>
      <c r="L38" s="33"/>
      <c r="M38" s="33"/>
      <c r="N38" s="34"/>
      <c r="O38" s="33"/>
      <c r="P38" s="33"/>
      <c r="Q38" s="34"/>
      <c r="R38" s="33"/>
      <c r="S38" s="33"/>
      <c r="T38" s="34"/>
      <c r="U38" s="33"/>
      <c r="V38" s="33"/>
      <c r="W38" s="34"/>
      <c r="X38" s="33"/>
      <c r="Y38" s="33"/>
      <c r="Z38" s="34"/>
      <c r="AA38" s="33"/>
      <c r="AB38" s="33"/>
      <c r="AC38" s="34"/>
      <c r="AD38" s="32"/>
      <c r="AE38" s="5" t="s">
        <v>37</v>
      </c>
      <c r="AF38" s="11" t="s">
        <v>18</v>
      </c>
      <c r="AG38" s="33"/>
      <c r="AH38" s="33"/>
      <c r="AI38" s="34"/>
      <c r="AJ38" s="33"/>
      <c r="AK38" s="33"/>
      <c r="AL38" s="34"/>
      <c r="AM38" s="33"/>
      <c r="AN38" s="33"/>
      <c r="AO38" s="34"/>
      <c r="AP38" s="33"/>
      <c r="AQ38" s="33"/>
      <c r="AR38" s="34"/>
      <c r="AS38" s="33"/>
      <c r="AT38" s="33"/>
      <c r="AU38" s="34"/>
      <c r="AV38" s="33">
        <v>60</v>
      </c>
      <c r="AW38" s="33">
        <f>AV38*B5/C5</f>
        <v>60</v>
      </c>
      <c r="AX38" s="34">
        <f>(AV38*B5/1000)</f>
        <v>0.6</v>
      </c>
      <c r="AY38" s="17">
        <f t="shared" si="0"/>
        <v>0.6</v>
      </c>
      <c r="BA38" s="2">
        <f t="shared" si="1"/>
        <v>60</v>
      </c>
    </row>
    <row r="39" spans="1:53" ht="12.75" customHeight="1" x14ac:dyDescent="0.25">
      <c r="A39" s="5" t="s">
        <v>271</v>
      </c>
      <c r="B39" s="11" t="s">
        <v>18</v>
      </c>
      <c r="C39" s="33"/>
      <c r="D39" s="33"/>
      <c r="E39" s="34"/>
      <c r="F39" s="33"/>
      <c r="G39" s="33"/>
      <c r="H39" s="34"/>
      <c r="I39" s="33"/>
      <c r="J39" s="33"/>
      <c r="K39" s="34"/>
      <c r="L39" s="33"/>
      <c r="M39" s="33"/>
      <c r="N39" s="34"/>
      <c r="O39" s="33"/>
      <c r="P39" s="33"/>
      <c r="Q39" s="34"/>
      <c r="R39" s="33"/>
      <c r="S39" s="33"/>
      <c r="T39" s="34"/>
      <c r="U39" s="33"/>
      <c r="V39" s="33"/>
      <c r="W39" s="34"/>
      <c r="X39" s="33"/>
      <c r="Y39" s="33"/>
      <c r="Z39" s="34"/>
      <c r="AA39" s="33"/>
      <c r="AB39" s="33"/>
      <c r="AC39" s="34"/>
      <c r="AD39" s="32"/>
      <c r="AE39" s="5" t="s">
        <v>271</v>
      </c>
      <c r="AF39" s="11" t="s">
        <v>18</v>
      </c>
      <c r="AG39" s="33"/>
      <c r="AH39" s="33"/>
      <c r="AI39" s="34"/>
      <c r="AJ39" s="33"/>
      <c r="AK39" s="33"/>
      <c r="AL39" s="34"/>
      <c r="AM39" s="33"/>
      <c r="AN39" s="33"/>
      <c r="AO39" s="34"/>
      <c r="AP39" s="33"/>
      <c r="AQ39" s="33"/>
      <c r="AR39" s="34"/>
      <c r="AS39" s="33"/>
      <c r="AT39" s="33"/>
      <c r="AU39" s="34"/>
      <c r="AV39" s="33">
        <v>5</v>
      </c>
      <c r="AW39" s="33">
        <f>AV39*B5/C5</f>
        <v>5</v>
      </c>
      <c r="AX39" s="34">
        <f>(AV39*B5/1000)</f>
        <v>0.05</v>
      </c>
      <c r="AY39" s="17">
        <f t="shared" si="0"/>
        <v>0.05</v>
      </c>
      <c r="BA39" s="2">
        <f t="shared" si="1"/>
        <v>5</v>
      </c>
    </row>
    <row r="40" spans="1:53" ht="12.75" customHeight="1" x14ac:dyDescent="0.25">
      <c r="A40" s="5" t="s">
        <v>272</v>
      </c>
      <c r="B40" s="11" t="s">
        <v>18</v>
      </c>
      <c r="C40" s="33"/>
      <c r="D40" s="33"/>
      <c r="E40" s="34"/>
      <c r="F40" s="33"/>
      <c r="G40" s="33"/>
      <c r="H40" s="34"/>
      <c r="I40" s="33"/>
      <c r="J40" s="33"/>
      <c r="K40" s="34"/>
      <c r="L40" s="33"/>
      <c r="M40" s="33"/>
      <c r="N40" s="34"/>
      <c r="O40" s="33"/>
      <c r="P40" s="33"/>
      <c r="Q40" s="34"/>
      <c r="R40" s="33"/>
      <c r="S40" s="33"/>
      <c r="T40" s="34"/>
      <c r="U40" s="33"/>
      <c r="V40" s="33"/>
      <c r="W40" s="34"/>
      <c r="X40" s="33">
        <v>6.4</v>
      </c>
      <c r="Y40" s="33">
        <f>X40*B5/C5</f>
        <v>6.4</v>
      </c>
      <c r="Z40" s="34">
        <f>(X40*B5/1000)</f>
        <v>6.4000000000000001E-2</v>
      </c>
      <c r="AA40" s="33"/>
      <c r="AB40" s="33"/>
      <c r="AC40" s="34"/>
      <c r="AD40" s="32"/>
      <c r="AE40" s="5" t="s">
        <v>272</v>
      </c>
      <c r="AF40" s="11" t="s">
        <v>18</v>
      </c>
      <c r="AG40" s="33"/>
      <c r="AH40" s="33"/>
      <c r="AI40" s="34"/>
      <c r="AJ40" s="33"/>
      <c r="AK40" s="33"/>
      <c r="AL40" s="34"/>
      <c r="AM40" s="33"/>
      <c r="AN40" s="33"/>
      <c r="AO40" s="34"/>
      <c r="AP40" s="33"/>
      <c r="AQ40" s="33"/>
      <c r="AR40" s="34"/>
      <c r="AS40" s="33"/>
      <c r="AT40" s="33"/>
      <c r="AU40" s="34"/>
      <c r="AV40" s="33"/>
      <c r="AW40" s="33"/>
      <c r="AX40" s="34"/>
      <c r="AY40" s="17">
        <f t="shared" si="0"/>
        <v>6.4000000000000001E-2</v>
      </c>
      <c r="BA40" s="2">
        <f t="shared" si="1"/>
        <v>6.4</v>
      </c>
    </row>
    <row r="41" spans="1:53" x14ac:dyDescent="0.25">
      <c r="O41" s="13"/>
      <c r="P41" s="13"/>
      <c r="AM41" s="13"/>
      <c r="AN41" s="13"/>
    </row>
  </sheetData>
  <mergeCells count="42">
    <mergeCell ref="AF3:AI3"/>
    <mergeCell ref="AJ3:AL3"/>
    <mergeCell ref="AM3:AO3"/>
    <mergeCell ref="AQ3:AS3"/>
    <mergeCell ref="AT3:AU3"/>
    <mergeCell ref="AF2:AI2"/>
    <mergeCell ref="AJ2:AL2"/>
    <mergeCell ref="AM2:AO2"/>
    <mergeCell ref="AQ2:AS2"/>
    <mergeCell ref="AT2:AU2"/>
    <mergeCell ref="AJ7:AL7"/>
    <mergeCell ref="A4:A5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G7:AI7"/>
    <mergeCell ref="C8:E8"/>
    <mergeCell ref="F8:H8"/>
    <mergeCell ref="I8:K8"/>
    <mergeCell ref="L8:N8"/>
    <mergeCell ref="O8:Q8"/>
    <mergeCell ref="AM7:AO7"/>
    <mergeCell ref="AP7:AR7"/>
    <mergeCell ref="AS7:AU7"/>
    <mergeCell ref="AV7:AX7"/>
    <mergeCell ref="AY7:AY8"/>
    <mergeCell ref="AM8:AO8"/>
    <mergeCell ref="AP8:AR8"/>
    <mergeCell ref="AS8:AU8"/>
    <mergeCell ref="AV8:AX8"/>
    <mergeCell ref="AJ8:AL8"/>
    <mergeCell ref="R8:T8"/>
    <mergeCell ref="U8:W8"/>
    <mergeCell ref="X8:Z8"/>
    <mergeCell ref="AA8:AC8"/>
    <mergeCell ref="AG8:AI8"/>
  </mergeCells>
  <pageMargins left="0" right="0" top="0" bottom="0" header="0.31496062992125984" footer="0.31496062992125984"/>
  <pageSetup paperSize="9" scale="9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3"/>
  <dimension ref="A1:AW36"/>
  <sheetViews>
    <sheetView tabSelected="1" zoomScaleNormal="100" workbookViewId="0">
      <pane xSplit="5" ySplit="8" topLeftCell="X9" activePane="bottomRight" state="frozen"/>
      <selection pane="topRight" activeCell="F1" sqref="F1"/>
      <selection pane="bottomLeft" activeCell="A9" sqref="A9"/>
      <selection pane="bottomRight" activeCell="B6" sqref="B6"/>
    </sheetView>
  </sheetViews>
  <sheetFormatPr defaultRowHeight="15" x14ac:dyDescent="0.25"/>
  <cols>
    <col min="1" max="1" width="15.7109375" customWidth="1"/>
    <col min="2" max="2" width="4.7109375" customWidth="1"/>
    <col min="3" max="3" width="5.140625" customWidth="1"/>
    <col min="4" max="4" width="4.7109375" customWidth="1"/>
    <col min="5" max="5" width="4.7109375" style="2" customWidth="1"/>
    <col min="6" max="7" width="4.7109375" customWidth="1"/>
    <col min="8" max="8" width="4.7109375" style="2" customWidth="1"/>
    <col min="9" max="10" width="4.7109375" customWidth="1"/>
    <col min="11" max="11" width="4.7109375" style="2" customWidth="1"/>
    <col min="12" max="13" width="4.7109375" customWidth="1"/>
    <col min="14" max="14" width="4.7109375" style="2" customWidth="1"/>
    <col min="15" max="16" width="4.7109375" customWidth="1"/>
    <col min="17" max="17" width="4.7109375" style="2" customWidth="1"/>
    <col min="18" max="19" width="4.7109375" customWidth="1"/>
    <col min="20" max="20" width="4.7109375" style="2" customWidth="1"/>
    <col min="21" max="22" width="4.7109375" customWidth="1"/>
    <col min="23" max="23" width="4.7109375" style="2" customWidth="1"/>
    <col min="24" max="25" width="4.7109375" customWidth="1"/>
    <col min="26" max="26" width="4.7109375" style="2" customWidth="1"/>
    <col min="27" max="28" width="4.7109375" customWidth="1"/>
    <col min="29" max="29" width="4.7109375" style="2" customWidth="1"/>
    <col min="30" max="30" width="19.85546875" style="2" customWidth="1"/>
    <col min="31" max="31" width="4.7109375" style="2" customWidth="1"/>
    <col min="32" max="33" width="4.7109375" customWidth="1"/>
    <col min="34" max="34" width="4.7109375" style="2" customWidth="1"/>
    <col min="35" max="36" width="4.7109375" customWidth="1"/>
    <col min="37" max="37" width="4.7109375" style="2" customWidth="1"/>
    <col min="38" max="39" width="4.7109375" customWidth="1"/>
    <col min="40" max="40" width="4.7109375" style="2" customWidth="1"/>
    <col min="41" max="42" width="4.7109375" customWidth="1"/>
    <col min="43" max="43" width="4.7109375" style="2" customWidth="1"/>
    <col min="44" max="45" width="4.7109375" customWidth="1"/>
    <col min="46" max="46" width="4.7109375" style="2" customWidth="1"/>
    <col min="47" max="47" width="9.140625" style="2"/>
    <col min="49" max="49" width="9.140625" style="2"/>
  </cols>
  <sheetData>
    <row r="1" spans="1:49" ht="18.75" x14ac:dyDescent="0.3">
      <c r="A1" t="s">
        <v>163</v>
      </c>
      <c r="J1" s="1" t="s">
        <v>0</v>
      </c>
      <c r="K1" s="1"/>
      <c r="L1" s="1"/>
      <c r="M1" s="1"/>
    </row>
    <row r="2" spans="1:49" ht="18.75" x14ac:dyDescent="0.3">
      <c r="F2" t="s">
        <v>192</v>
      </c>
      <c r="J2" s="1"/>
      <c r="K2" s="1"/>
      <c r="L2" s="3"/>
      <c r="M2" s="3"/>
      <c r="N2" s="14"/>
      <c r="O2" t="s">
        <v>2</v>
      </c>
      <c r="AE2" s="67" t="s">
        <v>56</v>
      </c>
      <c r="AF2" s="67"/>
      <c r="AG2" s="67"/>
      <c r="AH2" s="67"/>
      <c r="AI2" s="69"/>
      <c r="AJ2" s="69"/>
      <c r="AK2" s="69"/>
      <c r="AL2" s="67" t="s">
        <v>57</v>
      </c>
      <c r="AM2" s="67"/>
      <c r="AN2" s="67"/>
      <c r="AP2" s="67" t="s">
        <v>58</v>
      </c>
      <c r="AQ2" s="67"/>
      <c r="AR2" s="67"/>
      <c r="AS2" s="67"/>
      <c r="AT2" s="67"/>
      <c r="AU2" s="25" t="s">
        <v>245</v>
      </c>
      <c r="AV2" s="25"/>
    </row>
    <row r="3" spans="1:49" ht="18.75" x14ac:dyDescent="0.3">
      <c r="E3" s="2" t="s">
        <v>235</v>
      </c>
      <c r="J3" s="1"/>
      <c r="K3" s="1"/>
      <c r="L3" s="4"/>
      <c r="M3" s="4"/>
      <c r="N3" s="15"/>
      <c r="Q3" s="2" t="s">
        <v>236</v>
      </c>
      <c r="AE3" s="67" t="s">
        <v>59</v>
      </c>
      <c r="AF3" s="67"/>
      <c r="AG3" s="67"/>
      <c r="AH3" s="67"/>
      <c r="AI3" s="68"/>
      <c r="AJ3" s="68"/>
      <c r="AK3" s="68"/>
      <c r="AL3" s="67" t="s">
        <v>222</v>
      </c>
      <c r="AM3" s="67"/>
      <c r="AN3" s="67"/>
      <c r="AP3" s="67" t="s">
        <v>60</v>
      </c>
      <c r="AQ3" s="67"/>
      <c r="AR3" s="67"/>
      <c r="AS3" s="68"/>
      <c r="AT3" s="68"/>
      <c r="AU3" s="25" t="s">
        <v>61</v>
      </c>
      <c r="AV3" s="25"/>
    </row>
    <row r="4" spans="1:49" x14ac:dyDescent="0.25">
      <c r="A4" s="66" t="s">
        <v>3</v>
      </c>
      <c r="B4" s="5" t="s">
        <v>4</v>
      </c>
      <c r="C4" s="5" t="s">
        <v>5</v>
      </c>
    </row>
    <row r="5" spans="1:49" x14ac:dyDescent="0.25">
      <c r="A5" s="66"/>
      <c r="B5" s="5">
        <v>10</v>
      </c>
      <c r="C5" s="5">
        <v>10</v>
      </c>
    </row>
    <row r="6" spans="1:49" x14ac:dyDescent="0.25">
      <c r="A6" s="6"/>
      <c r="B6" s="7"/>
      <c r="C6" s="7"/>
    </row>
    <row r="7" spans="1:49" ht="46.5" customHeight="1" x14ac:dyDescent="0.25">
      <c r="A7" s="8" t="s">
        <v>6</v>
      </c>
      <c r="B7" s="9" t="s">
        <v>7</v>
      </c>
      <c r="C7" s="72" t="s">
        <v>220</v>
      </c>
      <c r="D7" s="72"/>
      <c r="E7" s="72"/>
      <c r="F7" s="72" t="s">
        <v>122</v>
      </c>
      <c r="G7" s="72"/>
      <c r="H7" s="72"/>
      <c r="I7" s="72" t="s">
        <v>290</v>
      </c>
      <c r="J7" s="72"/>
      <c r="K7" s="72"/>
      <c r="L7" s="72" t="s">
        <v>48</v>
      </c>
      <c r="M7" s="72"/>
      <c r="N7" s="72"/>
      <c r="O7" s="72" t="s">
        <v>101</v>
      </c>
      <c r="P7" s="72"/>
      <c r="Q7" s="72"/>
      <c r="R7" s="72" t="s">
        <v>184</v>
      </c>
      <c r="S7" s="72"/>
      <c r="T7" s="72"/>
      <c r="U7" s="72" t="s">
        <v>187</v>
      </c>
      <c r="V7" s="72"/>
      <c r="W7" s="72"/>
      <c r="X7" s="72" t="s">
        <v>140</v>
      </c>
      <c r="Y7" s="72"/>
      <c r="Z7" s="72"/>
      <c r="AA7" s="72" t="s">
        <v>175</v>
      </c>
      <c r="AB7" s="72"/>
      <c r="AC7" s="72"/>
      <c r="AD7" s="8" t="s">
        <v>6</v>
      </c>
      <c r="AE7" s="9" t="s">
        <v>7</v>
      </c>
      <c r="AF7" s="72" t="s">
        <v>95</v>
      </c>
      <c r="AG7" s="72"/>
      <c r="AH7" s="72"/>
      <c r="AI7" s="72" t="s">
        <v>289</v>
      </c>
      <c r="AJ7" s="72"/>
      <c r="AK7" s="72"/>
      <c r="AL7" s="72" t="s">
        <v>251</v>
      </c>
      <c r="AM7" s="72"/>
      <c r="AN7" s="72"/>
      <c r="AO7" s="72" t="s">
        <v>239</v>
      </c>
      <c r="AP7" s="72"/>
      <c r="AQ7" s="72"/>
      <c r="AR7" s="72" t="s">
        <v>84</v>
      </c>
      <c r="AS7" s="72"/>
      <c r="AT7" s="72"/>
      <c r="AU7" s="70" t="s">
        <v>16</v>
      </c>
    </row>
    <row r="8" spans="1:49" s="2" customFormat="1" x14ac:dyDescent="0.25">
      <c r="A8" s="10" t="s">
        <v>17</v>
      </c>
      <c r="B8" s="10"/>
      <c r="C8" s="71">
        <v>150</v>
      </c>
      <c r="D8" s="71"/>
      <c r="E8" s="71"/>
      <c r="F8" s="71">
        <v>200</v>
      </c>
      <c r="G8" s="71"/>
      <c r="H8" s="71"/>
      <c r="I8" s="91" t="s">
        <v>194</v>
      </c>
      <c r="J8" s="91"/>
      <c r="K8" s="91"/>
      <c r="L8" s="71">
        <v>100</v>
      </c>
      <c r="M8" s="71"/>
      <c r="N8" s="71"/>
      <c r="O8" s="71">
        <v>50</v>
      </c>
      <c r="P8" s="71"/>
      <c r="Q8" s="71"/>
      <c r="R8" s="71">
        <v>200</v>
      </c>
      <c r="S8" s="71"/>
      <c r="T8" s="71"/>
      <c r="U8" s="71">
        <v>20</v>
      </c>
      <c r="V8" s="71"/>
      <c r="W8" s="71"/>
      <c r="X8" s="71">
        <v>130</v>
      </c>
      <c r="Y8" s="71"/>
      <c r="Z8" s="71"/>
      <c r="AA8" s="71">
        <v>70</v>
      </c>
      <c r="AB8" s="71"/>
      <c r="AC8" s="71"/>
      <c r="AD8" s="10" t="s">
        <v>17</v>
      </c>
      <c r="AE8" s="10"/>
      <c r="AF8" s="71">
        <v>200</v>
      </c>
      <c r="AG8" s="71"/>
      <c r="AH8" s="71"/>
      <c r="AI8" s="71">
        <v>38</v>
      </c>
      <c r="AJ8" s="71"/>
      <c r="AK8" s="71"/>
      <c r="AL8" s="71">
        <v>60</v>
      </c>
      <c r="AM8" s="71"/>
      <c r="AN8" s="71"/>
      <c r="AO8" s="71">
        <v>150</v>
      </c>
      <c r="AP8" s="71"/>
      <c r="AQ8" s="71"/>
      <c r="AR8" s="71">
        <v>60</v>
      </c>
      <c r="AS8" s="71"/>
      <c r="AT8" s="71"/>
      <c r="AU8" s="70"/>
      <c r="AW8" s="42"/>
    </row>
    <row r="9" spans="1:49" x14ac:dyDescent="0.25">
      <c r="A9" s="5" t="s">
        <v>254</v>
      </c>
      <c r="B9" s="11" t="s">
        <v>39</v>
      </c>
      <c r="C9" s="33"/>
      <c r="D9" s="33"/>
      <c r="E9" s="34"/>
      <c r="F9" s="33"/>
      <c r="G9" s="33"/>
      <c r="H9" s="34"/>
      <c r="I9" s="33"/>
      <c r="J9" s="33"/>
      <c r="K9" s="34"/>
      <c r="L9" s="33">
        <v>100</v>
      </c>
      <c r="M9" s="33">
        <f>L9*B5/C5</f>
        <v>100</v>
      </c>
      <c r="N9" s="34">
        <f>(L9*B5/1000)/0.5</f>
        <v>2</v>
      </c>
      <c r="O9" s="33"/>
      <c r="P9" s="33"/>
      <c r="Q9" s="34"/>
      <c r="R9" s="33"/>
      <c r="S9" s="33"/>
      <c r="T9" s="34"/>
      <c r="U9" s="33"/>
      <c r="V9" s="33"/>
      <c r="W9" s="34"/>
      <c r="X9" s="33"/>
      <c r="Y9" s="33"/>
      <c r="Z9" s="34"/>
      <c r="AA9" s="33"/>
      <c r="AB9" s="33"/>
      <c r="AC9" s="34"/>
      <c r="AD9" s="5" t="s">
        <v>254</v>
      </c>
      <c r="AE9" s="11" t="s">
        <v>38</v>
      </c>
      <c r="AF9" s="33"/>
      <c r="AG9" s="33"/>
      <c r="AH9" s="34"/>
      <c r="AI9" s="33"/>
      <c r="AJ9" s="33"/>
      <c r="AK9" s="34"/>
      <c r="AL9" s="33"/>
      <c r="AM9" s="33"/>
      <c r="AN9" s="34"/>
      <c r="AO9" s="33"/>
      <c r="AP9" s="33"/>
      <c r="AQ9" s="34"/>
      <c r="AR9" s="33"/>
      <c r="AS9" s="33"/>
      <c r="AT9" s="34"/>
      <c r="AU9" s="17">
        <f>E9+H9+K9+N9+Q9+T9+W9+Z9+AC9+AH9+AK9+AN9+AQ9+AT9</f>
        <v>2</v>
      </c>
      <c r="AV9" t="s">
        <v>300</v>
      </c>
      <c r="AW9" s="47">
        <f>C9+F9+I9+L9+O9+R9+U9+X9+AA9+AF9+AI9+AL9+AO9+AR9</f>
        <v>100</v>
      </c>
    </row>
    <row r="10" spans="1:49" s="26" customFormat="1" x14ac:dyDescent="0.25">
      <c r="A10" s="38" t="s">
        <v>19</v>
      </c>
      <c r="B10" s="41" t="s">
        <v>38</v>
      </c>
      <c r="C10" s="33">
        <v>150</v>
      </c>
      <c r="D10" s="33">
        <f>C10*B5/C5</f>
        <v>150</v>
      </c>
      <c r="E10" s="34">
        <f>(C10*B5/1000)</f>
        <v>1.5</v>
      </c>
      <c r="F10" s="33">
        <v>50</v>
      </c>
      <c r="G10" s="33">
        <f>F10*B5/C5</f>
        <v>50</v>
      </c>
      <c r="H10" s="34">
        <f>(F10*B5/1000)</f>
        <v>0.5</v>
      </c>
      <c r="I10" s="33"/>
      <c r="J10" s="33"/>
      <c r="K10" s="34"/>
      <c r="L10" s="33"/>
      <c r="M10" s="33"/>
      <c r="N10" s="34"/>
      <c r="O10" s="33"/>
      <c r="P10" s="33"/>
      <c r="Q10" s="34"/>
      <c r="R10" s="33"/>
      <c r="S10" s="33"/>
      <c r="T10" s="34"/>
      <c r="U10" s="33"/>
      <c r="V10" s="33"/>
      <c r="W10" s="34"/>
      <c r="X10" s="33"/>
      <c r="Y10" s="33"/>
      <c r="Z10" s="34"/>
      <c r="AA10" s="33"/>
      <c r="AB10" s="33"/>
      <c r="AC10" s="34"/>
      <c r="AD10" s="38" t="s">
        <v>19</v>
      </c>
      <c r="AE10" s="41" t="s">
        <v>38</v>
      </c>
      <c r="AF10" s="33"/>
      <c r="AG10" s="33"/>
      <c r="AH10" s="34"/>
      <c r="AI10" s="33"/>
      <c r="AJ10" s="33"/>
      <c r="AK10" s="34"/>
      <c r="AL10" s="33">
        <v>18</v>
      </c>
      <c r="AM10" s="33">
        <f>AL10*B5/C5</f>
        <v>18</v>
      </c>
      <c r="AN10" s="34">
        <f>(AL10*B5/1000)</f>
        <v>0.18</v>
      </c>
      <c r="AO10" s="33">
        <v>150</v>
      </c>
      <c r="AP10" s="33">
        <f>AO10*B5/C5</f>
        <v>150</v>
      </c>
      <c r="AQ10" s="34">
        <f>(AO10*B5/1000)</f>
        <v>1.5</v>
      </c>
      <c r="AR10" s="33"/>
      <c r="AS10" s="33"/>
      <c r="AT10" s="34"/>
      <c r="AU10" s="17">
        <f t="shared" ref="AU10:AU35" si="0">E10+H10+K10+N10+Q10+T10+W10+Z10+AC10+AH10+AK10+AN10+AQ10+AT10</f>
        <v>3.68</v>
      </c>
      <c r="AW10" s="57">
        <f t="shared" ref="AW10:AW35" si="1">C10+F10+I10+L10+O10+R10+U10+X10+AA10+AF10+AI10+AL10+AO10+AR10</f>
        <v>368</v>
      </c>
    </row>
    <row r="11" spans="1:49" x14ac:dyDescent="0.25">
      <c r="A11" s="5" t="s">
        <v>266</v>
      </c>
      <c r="B11" s="11" t="s">
        <v>18</v>
      </c>
      <c r="C11" s="33">
        <v>11</v>
      </c>
      <c r="D11" s="33">
        <f>C11*B5/C5</f>
        <v>11</v>
      </c>
      <c r="E11" s="34">
        <f>(C11*B5/1000)</f>
        <v>0.11</v>
      </c>
      <c r="F11" s="33"/>
      <c r="G11" s="33"/>
      <c r="H11" s="34"/>
      <c r="I11" s="33"/>
      <c r="J11" s="33"/>
      <c r="K11" s="34"/>
      <c r="L11" s="33"/>
      <c r="M11" s="33"/>
      <c r="N11" s="34"/>
      <c r="O11" s="33"/>
      <c r="P11" s="33"/>
      <c r="Q11" s="34"/>
      <c r="R11" s="33"/>
      <c r="S11" s="33"/>
      <c r="T11" s="34"/>
      <c r="U11" s="33"/>
      <c r="V11" s="33"/>
      <c r="W11" s="34"/>
      <c r="X11" s="33"/>
      <c r="Y11" s="33"/>
      <c r="Z11" s="34"/>
      <c r="AA11" s="33"/>
      <c r="AB11" s="33"/>
      <c r="AC11" s="34"/>
      <c r="AD11" s="5" t="s">
        <v>266</v>
      </c>
      <c r="AE11" s="11" t="s">
        <v>18</v>
      </c>
      <c r="AF11" s="33"/>
      <c r="AG11" s="33"/>
      <c r="AH11" s="34"/>
      <c r="AI11" s="33"/>
      <c r="AJ11" s="33"/>
      <c r="AK11" s="34"/>
      <c r="AL11" s="33"/>
      <c r="AM11" s="33"/>
      <c r="AN11" s="34"/>
      <c r="AO11" s="33"/>
      <c r="AP11" s="33"/>
      <c r="AQ11" s="34"/>
      <c r="AR11" s="33"/>
      <c r="AS11" s="33"/>
      <c r="AT11" s="34"/>
      <c r="AU11" s="17">
        <f t="shared" si="0"/>
        <v>0.11</v>
      </c>
      <c r="AW11" s="47">
        <f t="shared" si="1"/>
        <v>11</v>
      </c>
    </row>
    <row r="12" spans="1:49" x14ac:dyDescent="0.25">
      <c r="A12" s="5" t="s">
        <v>21</v>
      </c>
      <c r="B12" s="11" t="s">
        <v>18</v>
      </c>
      <c r="C12" s="33">
        <v>3</v>
      </c>
      <c r="D12" s="33">
        <f>C12*B5/C5</f>
        <v>3</v>
      </c>
      <c r="E12" s="34">
        <f>(C12*B5/1000)</f>
        <v>0.03</v>
      </c>
      <c r="F12" s="33"/>
      <c r="G12" s="33"/>
      <c r="H12" s="34"/>
      <c r="I12" s="33">
        <v>5</v>
      </c>
      <c r="J12" s="33">
        <f>I12*B5/C5</f>
        <v>5</v>
      </c>
      <c r="K12" s="34">
        <f>(I12*B5/1000)</f>
        <v>0.05</v>
      </c>
      <c r="L12" s="33"/>
      <c r="M12" s="33"/>
      <c r="N12" s="34"/>
      <c r="O12" s="33"/>
      <c r="P12" s="33"/>
      <c r="Q12" s="34"/>
      <c r="R12" s="33"/>
      <c r="S12" s="33"/>
      <c r="T12" s="34"/>
      <c r="U12" s="33"/>
      <c r="V12" s="33"/>
      <c r="W12" s="34"/>
      <c r="X12" s="33">
        <v>4</v>
      </c>
      <c r="Y12" s="33">
        <f>X12*B5/C5</f>
        <v>4</v>
      </c>
      <c r="Z12" s="34">
        <f>(X12*B5/1000)</f>
        <v>0.04</v>
      </c>
      <c r="AA12" s="33">
        <v>2.1</v>
      </c>
      <c r="AB12" s="33">
        <f>AA12*B5/C5</f>
        <v>2.1</v>
      </c>
      <c r="AC12" s="34">
        <f>(AA12*B5/1000)</f>
        <v>2.1000000000000001E-2</v>
      </c>
      <c r="AD12" s="5" t="s">
        <v>21</v>
      </c>
      <c r="AE12" s="11" t="s">
        <v>18</v>
      </c>
      <c r="AF12" s="33"/>
      <c r="AG12" s="33"/>
      <c r="AH12" s="34"/>
      <c r="AI12" s="33"/>
      <c r="AJ12" s="33"/>
      <c r="AK12" s="34"/>
      <c r="AL12" s="33">
        <v>1.5</v>
      </c>
      <c r="AM12" s="33">
        <f>AL12*B5/C5</f>
        <v>1.5</v>
      </c>
      <c r="AN12" s="34">
        <f>(AL12*B5/1000)</f>
        <v>1.4999999999999999E-2</v>
      </c>
      <c r="AO12" s="33"/>
      <c r="AP12" s="33"/>
      <c r="AQ12" s="34"/>
      <c r="AR12" s="33"/>
      <c r="AS12" s="33"/>
      <c r="AT12" s="34"/>
      <c r="AU12" s="17">
        <f t="shared" si="0"/>
        <v>0.15599999999999997</v>
      </c>
      <c r="AW12" s="47">
        <f t="shared" si="1"/>
        <v>15.6</v>
      </c>
    </row>
    <row r="13" spans="1:49" x14ac:dyDescent="0.25">
      <c r="A13" s="5" t="s">
        <v>23</v>
      </c>
      <c r="B13" s="11" t="s">
        <v>18</v>
      </c>
      <c r="C13" s="33">
        <v>4</v>
      </c>
      <c r="D13" s="33">
        <f>C13*B5/C5</f>
        <v>4</v>
      </c>
      <c r="E13" s="34">
        <f>(C13*B5/1000)</f>
        <v>0.04</v>
      </c>
      <c r="F13" s="33">
        <v>10</v>
      </c>
      <c r="G13" s="33">
        <f>F13*B5/C5</f>
        <v>10</v>
      </c>
      <c r="H13" s="34">
        <f>(F13*B5/1000)</f>
        <v>0.1</v>
      </c>
      <c r="I13" s="33"/>
      <c r="J13" s="33"/>
      <c r="K13" s="34"/>
      <c r="L13" s="33"/>
      <c r="M13" s="33"/>
      <c r="N13" s="34"/>
      <c r="O13" s="33"/>
      <c r="P13" s="33"/>
      <c r="Q13" s="34"/>
      <c r="R13" s="33"/>
      <c r="S13" s="33"/>
      <c r="T13" s="34"/>
      <c r="U13" s="33"/>
      <c r="V13" s="33"/>
      <c r="W13" s="34"/>
      <c r="X13" s="33"/>
      <c r="Y13" s="33"/>
      <c r="Z13" s="34"/>
      <c r="AA13" s="33"/>
      <c r="AB13" s="33"/>
      <c r="AC13" s="34"/>
      <c r="AD13" s="5" t="s">
        <v>23</v>
      </c>
      <c r="AE13" s="11" t="s">
        <v>18</v>
      </c>
      <c r="AF13" s="33">
        <v>8</v>
      </c>
      <c r="AG13" s="33">
        <f>AF13*B5/C5</f>
        <v>8</v>
      </c>
      <c r="AH13" s="34">
        <f>(AF13*B5/1000)</f>
        <v>0.08</v>
      </c>
      <c r="AI13" s="33"/>
      <c r="AJ13" s="33"/>
      <c r="AK13" s="34"/>
      <c r="AL13" s="33">
        <v>1.8</v>
      </c>
      <c r="AM13" s="33">
        <f>AL13*B5/C5</f>
        <v>1.8</v>
      </c>
      <c r="AN13" s="34">
        <f>(AL13*B5/1000)</f>
        <v>1.7999999999999999E-2</v>
      </c>
      <c r="AO13" s="33"/>
      <c r="AP13" s="33"/>
      <c r="AQ13" s="34"/>
      <c r="AR13" s="33"/>
      <c r="AS13" s="33"/>
      <c r="AT13" s="34"/>
      <c r="AU13" s="17">
        <f t="shared" si="0"/>
        <v>0.23800000000000002</v>
      </c>
      <c r="AW13" s="47">
        <f t="shared" si="1"/>
        <v>23.8</v>
      </c>
    </row>
    <row r="14" spans="1:49" x14ac:dyDescent="0.25">
      <c r="A14" s="5" t="s">
        <v>36</v>
      </c>
      <c r="B14" s="11" t="s">
        <v>18</v>
      </c>
      <c r="C14" s="33"/>
      <c r="D14" s="33"/>
      <c r="E14" s="34"/>
      <c r="F14" s="33">
        <v>0.6</v>
      </c>
      <c r="G14" s="33">
        <f>F14*B5/C5</f>
        <v>0.6</v>
      </c>
      <c r="H14" s="34">
        <f>(F14*B5/1000)</f>
        <v>6.0000000000000001E-3</v>
      </c>
      <c r="I14" s="33"/>
      <c r="J14" s="33"/>
      <c r="K14" s="34"/>
      <c r="L14" s="33"/>
      <c r="M14" s="33"/>
      <c r="N14" s="34"/>
      <c r="O14" s="33"/>
      <c r="P14" s="33"/>
      <c r="Q14" s="34"/>
      <c r="R14" s="33"/>
      <c r="S14" s="33"/>
      <c r="T14" s="34"/>
      <c r="U14" s="33"/>
      <c r="V14" s="33"/>
      <c r="W14" s="34"/>
      <c r="X14" s="33"/>
      <c r="Y14" s="33"/>
      <c r="Z14" s="34"/>
      <c r="AA14" s="33"/>
      <c r="AB14" s="33"/>
      <c r="AC14" s="34"/>
      <c r="AD14" s="5" t="s">
        <v>36</v>
      </c>
      <c r="AE14" s="11" t="s">
        <v>18</v>
      </c>
      <c r="AF14" s="33"/>
      <c r="AG14" s="33"/>
      <c r="AH14" s="34"/>
      <c r="AI14" s="33"/>
      <c r="AJ14" s="33"/>
      <c r="AK14" s="34"/>
      <c r="AL14" s="33"/>
      <c r="AM14" s="33"/>
      <c r="AN14" s="34"/>
      <c r="AO14" s="33"/>
      <c r="AP14" s="33"/>
      <c r="AQ14" s="34"/>
      <c r="AR14" s="33"/>
      <c r="AS14" s="33"/>
      <c r="AT14" s="34"/>
      <c r="AU14" s="17">
        <f t="shared" si="0"/>
        <v>6.0000000000000001E-3</v>
      </c>
      <c r="AW14" s="47">
        <f t="shared" si="1"/>
        <v>0.6</v>
      </c>
    </row>
    <row r="15" spans="1:49" x14ac:dyDescent="0.25">
      <c r="A15" s="5" t="s">
        <v>51</v>
      </c>
      <c r="B15" s="11" t="s">
        <v>18</v>
      </c>
      <c r="C15" s="33"/>
      <c r="D15" s="33"/>
      <c r="E15" s="34"/>
      <c r="F15" s="33"/>
      <c r="G15" s="33"/>
      <c r="H15" s="34"/>
      <c r="I15" s="33">
        <v>11</v>
      </c>
      <c r="J15" s="33">
        <f>I15*B5/C5</f>
        <v>11</v>
      </c>
      <c r="K15" s="34">
        <f>(I15*B5/1000)</f>
        <v>0.11</v>
      </c>
      <c r="L15" s="33"/>
      <c r="M15" s="33"/>
      <c r="N15" s="34"/>
      <c r="O15" s="33"/>
      <c r="P15" s="33"/>
      <c r="Q15" s="34"/>
      <c r="R15" s="33"/>
      <c r="S15" s="33"/>
      <c r="T15" s="34"/>
      <c r="U15" s="33"/>
      <c r="V15" s="33"/>
      <c r="W15" s="34"/>
      <c r="X15" s="33"/>
      <c r="Y15" s="33"/>
      <c r="Z15" s="34"/>
      <c r="AA15" s="33"/>
      <c r="AB15" s="33"/>
      <c r="AC15" s="34"/>
      <c r="AD15" s="5" t="s">
        <v>51</v>
      </c>
      <c r="AE15" s="11" t="s">
        <v>18</v>
      </c>
      <c r="AF15" s="33"/>
      <c r="AG15" s="33"/>
      <c r="AH15" s="34"/>
      <c r="AI15" s="33"/>
      <c r="AJ15" s="33"/>
      <c r="AK15" s="34"/>
      <c r="AL15" s="33"/>
      <c r="AM15" s="33"/>
      <c r="AN15" s="34"/>
      <c r="AO15" s="33"/>
      <c r="AP15" s="33"/>
      <c r="AQ15" s="34"/>
      <c r="AR15" s="33"/>
      <c r="AS15" s="33"/>
      <c r="AT15" s="34"/>
      <c r="AU15" s="17">
        <f t="shared" si="0"/>
        <v>0.11</v>
      </c>
      <c r="AW15" s="47">
        <f t="shared" si="1"/>
        <v>11</v>
      </c>
    </row>
    <row r="16" spans="1:49" x14ac:dyDescent="0.25">
      <c r="A16" s="5" t="s">
        <v>256</v>
      </c>
      <c r="B16" s="11" t="s">
        <v>18</v>
      </c>
      <c r="C16" s="33">
        <v>15</v>
      </c>
      <c r="D16" s="33">
        <f>C16*B5/C5</f>
        <v>15</v>
      </c>
      <c r="E16" s="34">
        <f>(C16*B5/1000)</f>
        <v>0.15</v>
      </c>
      <c r="F16" s="33"/>
      <c r="G16" s="33"/>
      <c r="H16" s="34"/>
      <c r="I16" s="33"/>
      <c r="J16" s="33"/>
      <c r="K16" s="34"/>
      <c r="L16" s="33"/>
      <c r="M16" s="33"/>
      <c r="N16" s="34"/>
      <c r="O16" s="33"/>
      <c r="P16" s="33"/>
      <c r="Q16" s="34"/>
      <c r="R16" s="33"/>
      <c r="S16" s="33"/>
      <c r="T16" s="34"/>
      <c r="U16" s="33"/>
      <c r="V16" s="33"/>
      <c r="W16" s="34"/>
      <c r="X16" s="33"/>
      <c r="Y16" s="33"/>
      <c r="Z16" s="34"/>
      <c r="AA16" s="33"/>
      <c r="AB16" s="33"/>
      <c r="AC16" s="34"/>
      <c r="AD16" s="5" t="s">
        <v>256</v>
      </c>
      <c r="AE16" s="11" t="s">
        <v>18</v>
      </c>
      <c r="AF16" s="33"/>
      <c r="AG16" s="33"/>
      <c r="AH16" s="34"/>
      <c r="AI16" s="33"/>
      <c r="AJ16" s="33"/>
      <c r="AK16" s="34"/>
      <c r="AL16" s="33"/>
      <c r="AM16" s="33"/>
      <c r="AN16" s="34"/>
      <c r="AO16" s="33"/>
      <c r="AP16" s="33"/>
      <c r="AQ16" s="34"/>
      <c r="AR16" s="33"/>
      <c r="AS16" s="33"/>
      <c r="AT16" s="34"/>
      <c r="AU16" s="17">
        <f t="shared" si="0"/>
        <v>0.15</v>
      </c>
      <c r="AW16" s="47">
        <f t="shared" si="1"/>
        <v>15</v>
      </c>
    </row>
    <row r="17" spans="1:49" x14ac:dyDescent="0.25">
      <c r="A17" s="5" t="s">
        <v>257</v>
      </c>
      <c r="B17" s="11" t="s">
        <v>39</v>
      </c>
      <c r="C17" s="33"/>
      <c r="D17" s="33"/>
      <c r="E17" s="34"/>
      <c r="F17" s="33"/>
      <c r="G17" s="33"/>
      <c r="H17" s="34"/>
      <c r="I17" s="33">
        <v>30</v>
      </c>
      <c r="J17" s="33">
        <f>I17*B5/C5</f>
        <v>30</v>
      </c>
      <c r="K17" s="34">
        <f>(I17*B5/1000)/0.3</f>
        <v>1</v>
      </c>
      <c r="L17" s="33"/>
      <c r="M17" s="33"/>
      <c r="N17" s="34"/>
      <c r="O17" s="33"/>
      <c r="P17" s="33"/>
      <c r="Q17" s="34"/>
      <c r="R17" s="33"/>
      <c r="S17" s="33"/>
      <c r="T17" s="34"/>
      <c r="U17" s="33">
        <v>37.5</v>
      </c>
      <c r="V17" s="33">
        <f>U17*B5/C5</f>
        <v>37.5</v>
      </c>
      <c r="W17" s="34">
        <f>(U17*B5/1000)/0.3</f>
        <v>1.25</v>
      </c>
      <c r="X17" s="33"/>
      <c r="Y17" s="33"/>
      <c r="Z17" s="34"/>
      <c r="AA17" s="33"/>
      <c r="AB17" s="33"/>
      <c r="AC17" s="34"/>
      <c r="AD17" s="5" t="s">
        <v>25</v>
      </c>
      <c r="AE17" s="11" t="s">
        <v>39</v>
      </c>
      <c r="AF17" s="33"/>
      <c r="AG17" s="33"/>
      <c r="AH17" s="34"/>
      <c r="AI17" s="33"/>
      <c r="AJ17" s="33"/>
      <c r="AK17" s="34"/>
      <c r="AL17" s="33"/>
      <c r="AM17" s="33"/>
      <c r="AN17" s="34"/>
      <c r="AO17" s="33"/>
      <c r="AP17" s="33"/>
      <c r="AQ17" s="34"/>
      <c r="AR17" s="33"/>
      <c r="AS17" s="33"/>
      <c r="AT17" s="34"/>
      <c r="AU17" s="17">
        <f t="shared" si="0"/>
        <v>2.25</v>
      </c>
      <c r="AV17" t="s">
        <v>41</v>
      </c>
      <c r="AW17" s="47">
        <f t="shared" si="1"/>
        <v>67.5</v>
      </c>
    </row>
    <row r="18" spans="1:49" x14ac:dyDescent="0.25">
      <c r="A18" s="5" t="s">
        <v>26</v>
      </c>
      <c r="B18" s="11" t="s">
        <v>39</v>
      </c>
      <c r="C18" s="33"/>
      <c r="D18" s="33"/>
      <c r="E18" s="34"/>
      <c r="F18" s="33"/>
      <c r="G18" s="33"/>
      <c r="H18" s="34"/>
      <c r="I18" s="33"/>
      <c r="J18" s="33"/>
      <c r="K18" s="34"/>
      <c r="L18" s="33"/>
      <c r="M18" s="33"/>
      <c r="N18" s="34"/>
      <c r="O18" s="33"/>
      <c r="P18" s="33"/>
      <c r="Q18" s="34"/>
      <c r="R18" s="33"/>
      <c r="S18" s="33"/>
      <c r="T18" s="34"/>
      <c r="U18" s="33"/>
      <c r="V18" s="33"/>
      <c r="W18" s="34"/>
      <c r="X18" s="33"/>
      <c r="Y18" s="33"/>
      <c r="Z18" s="34"/>
      <c r="AA18" s="33"/>
      <c r="AB18" s="33"/>
      <c r="AC18" s="34"/>
      <c r="AD18" s="5" t="s">
        <v>112</v>
      </c>
      <c r="AE18" s="11" t="s">
        <v>39</v>
      </c>
      <c r="AF18" s="33"/>
      <c r="AG18" s="33"/>
      <c r="AH18" s="34"/>
      <c r="AI18" s="33">
        <v>38</v>
      </c>
      <c r="AJ18" s="33">
        <f>AI18*B5/C5</f>
        <v>38</v>
      </c>
      <c r="AK18" s="34">
        <f>(AI18*B5/1000)/0.6</f>
        <v>0.63333333333333341</v>
      </c>
      <c r="AL18" s="33"/>
      <c r="AM18" s="33"/>
      <c r="AN18" s="34"/>
      <c r="AO18" s="33"/>
      <c r="AP18" s="33"/>
      <c r="AQ18" s="34"/>
      <c r="AR18" s="33"/>
      <c r="AS18" s="33"/>
      <c r="AT18" s="34"/>
      <c r="AU18" s="17">
        <f t="shared" si="0"/>
        <v>0.63333333333333341</v>
      </c>
      <c r="AV18" t="s">
        <v>42</v>
      </c>
      <c r="AW18" s="47">
        <f t="shared" si="1"/>
        <v>38</v>
      </c>
    </row>
    <row r="19" spans="1:49" x14ac:dyDescent="0.25">
      <c r="A19" s="5" t="s">
        <v>258</v>
      </c>
      <c r="B19" s="11" t="s">
        <v>18</v>
      </c>
      <c r="C19" s="33"/>
      <c r="D19" s="33"/>
      <c r="E19" s="34"/>
      <c r="F19" s="33"/>
      <c r="G19" s="33"/>
      <c r="H19" s="34"/>
      <c r="I19" s="33"/>
      <c r="J19" s="33"/>
      <c r="K19" s="34"/>
      <c r="L19" s="33"/>
      <c r="M19" s="33"/>
      <c r="N19" s="34"/>
      <c r="O19" s="33">
        <v>2.5</v>
      </c>
      <c r="P19" s="33">
        <f>O19*B5/C5</f>
        <v>2.5</v>
      </c>
      <c r="Q19" s="34">
        <f>(O19*B5/1000)</f>
        <v>2.5000000000000001E-2</v>
      </c>
      <c r="R19" s="33">
        <v>4</v>
      </c>
      <c r="S19" s="33">
        <f>R19*B5/C5</f>
        <v>4</v>
      </c>
      <c r="T19" s="34">
        <f>(R19*B5/1000)</f>
        <v>0.04</v>
      </c>
      <c r="U19" s="33"/>
      <c r="V19" s="33"/>
      <c r="W19" s="34"/>
      <c r="X19" s="33"/>
      <c r="Y19" s="33"/>
      <c r="Z19" s="34"/>
      <c r="AA19" s="33"/>
      <c r="AB19" s="33"/>
      <c r="AC19" s="34"/>
      <c r="AD19" s="5" t="s">
        <v>258</v>
      </c>
      <c r="AE19" s="11" t="s">
        <v>18</v>
      </c>
      <c r="AF19" s="33"/>
      <c r="AG19" s="33"/>
      <c r="AH19" s="34"/>
      <c r="AI19" s="33"/>
      <c r="AJ19" s="33"/>
      <c r="AK19" s="34"/>
      <c r="AL19" s="33">
        <v>1</v>
      </c>
      <c r="AM19" s="33">
        <f>AL19*B5/C5</f>
        <v>1</v>
      </c>
      <c r="AN19" s="34">
        <f>(AL19*B5/1000)</f>
        <v>0.01</v>
      </c>
      <c r="AO19" s="33"/>
      <c r="AP19" s="33"/>
      <c r="AQ19" s="34"/>
      <c r="AR19" s="33"/>
      <c r="AS19" s="33"/>
      <c r="AT19" s="34"/>
      <c r="AU19" s="17">
        <f t="shared" si="0"/>
        <v>7.4999999999999997E-2</v>
      </c>
      <c r="AW19" s="47">
        <f t="shared" si="1"/>
        <v>7.5</v>
      </c>
    </row>
    <row r="20" spans="1:49" x14ac:dyDescent="0.25">
      <c r="A20" s="5" t="s">
        <v>138</v>
      </c>
      <c r="B20" s="11" t="s">
        <v>18</v>
      </c>
      <c r="C20" s="33"/>
      <c r="D20" s="33"/>
      <c r="E20" s="34"/>
      <c r="F20" s="33"/>
      <c r="G20" s="33"/>
      <c r="H20" s="34"/>
      <c r="I20" s="33"/>
      <c r="J20" s="33"/>
      <c r="K20" s="34"/>
      <c r="L20" s="33"/>
      <c r="M20" s="33"/>
      <c r="N20" s="34"/>
      <c r="O20" s="33">
        <v>57.85</v>
      </c>
      <c r="P20" s="33">
        <f>O20*B5/C5</f>
        <v>57.85</v>
      </c>
      <c r="Q20" s="34">
        <f>(O20*B5/1000)</f>
        <v>0.57850000000000001</v>
      </c>
      <c r="R20" s="33"/>
      <c r="S20" s="33"/>
      <c r="T20" s="34"/>
      <c r="U20" s="33"/>
      <c r="V20" s="33"/>
      <c r="W20" s="34"/>
      <c r="X20" s="33"/>
      <c r="Y20" s="33"/>
      <c r="Z20" s="34"/>
      <c r="AA20" s="33"/>
      <c r="AB20" s="33"/>
      <c r="AC20" s="34"/>
      <c r="AD20" s="5" t="s">
        <v>138</v>
      </c>
      <c r="AE20" s="11" t="s">
        <v>18</v>
      </c>
      <c r="AF20" s="33"/>
      <c r="AG20" s="33"/>
      <c r="AH20" s="34"/>
      <c r="AI20" s="33"/>
      <c r="AJ20" s="33"/>
      <c r="AK20" s="34"/>
      <c r="AL20" s="33"/>
      <c r="AM20" s="33"/>
      <c r="AN20" s="34"/>
      <c r="AO20" s="33"/>
      <c r="AP20" s="33"/>
      <c r="AQ20" s="34"/>
      <c r="AR20" s="33"/>
      <c r="AS20" s="33"/>
      <c r="AT20" s="34"/>
      <c r="AU20" s="17">
        <f t="shared" si="0"/>
        <v>0.57850000000000001</v>
      </c>
      <c r="AW20" s="47">
        <f t="shared" si="1"/>
        <v>57.85</v>
      </c>
    </row>
    <row r="21" spans="1:49" x14ac:dyDescent="0.25">
      <c r="A21" s="5" t="s">
        <v>29</v>
      </c>
      <c r="B21" s="11" t="s">
        <v>18</v>
      </c>
      <c r="C21" s="33"/>
      <c r="D21" s="33"/>
      <c r="E21" s="34"/>
      <c r="F21" s="33"/>
      <c r="G21" s="33"/>
      <c r="H21" s="34"/>
      <c r="I21" s="33"/>
      <c r="J21" s="33"/>
      <c r="K21" s="34"/>
      <c r="L21" s="33"/>
      <c r="M21" s="33"/>
      <c r="N21" s="34"/>
      <c r="O21" s="33"/>
      <c r="P21" s="33"/>
      <c r="Q21" s="34"/>
      <c r="R21" s="33">
        <v>83.3</v>
      </c>
      <c r="S21" s="33">
        <f>R21*B5/C5</f>
        <v>83.3</v>
      </c>
      <c r="T21" s="34">
        <f>(R21*B5/1000)</f>
        <v>0.83299999999999996</v>
      </c>
      <c r="U21" s="33"/>
      <c r="V21" s="33"/>
      <c r="W21" s="34"/>
      <c r="X21" s="33">
        <v>216.6</v>
      </c>
      <c r="Y21" s="33">
        <f>X21*B5/C5</f>
        <v>216.6</v>
      </c>
      <c r="Z21" s="34">
        <f>(X21*B5/1000)</f>
        <v>2.1659999999999999</v>
      </c>
      <c r="AA21" s="33"/>
      <c r="AB21" s="33"/>
      <c r="AC21" s="34"/>
      <c r="AD21" s="5" t="s">
        <v>29</v>
      </c>
      <c r="AE21" s="11" t="s">
        <v>18</v>
      </c>
      <c r="AF21" s="33"/>
      <c r="AG21" s="33"/>
      <c r="AH21" s="34"/>
      <c r="AI21" s="33"/>
      <c r="AJ21" s="33"/>
      <c r="AK21" s="34"/>
      <c r="AL21" s="33"/>
      <c r="AM21" s="33"/>
      <c r="AN21" s="34"/>
      <c r="AO21" s="33"/>
      <c r="AP21" s="33"/>
      <c r="AQ21" s="34"/>
      <c r="AR21" s="33"/>
      <c r="AS21" s="33"/>
      <c r="AT21" s="34"/>
      <c r="AU21" s="17">
        <f t="shared" si="0"/>
        <v>2.9989999999999997</v>
      </c>
      <c r="AW21" s="47">
        <f t="shared" si="1"/>
        <v>299.89999999999998</v>
      </c>
    </row>
    <row r="22" spans="1:49" x14ac:dyDescent="0.25">
      <c r="A22" s="5" t="s">
        <v>262</v>
      </c>
      <c r="B22" s="11" t="s">
        <v>18</v>
      </c>
      <c r="C22" s="33"/>
      <c r="D22" s="33"/>
      <c r="E22" s="34"/>
      <c r="F22" s="33"/>
      <c r="G22" s="33"/>
      <c r="H22" s="34"/>
      <c r="I22" s="33"/>
      <c r="J22" s="33"/>
      <c r="K22" s="34"/>
      <c r="L22" s="33"/>
      <c r="M22" s="33"/>
      <c r="N22" s="34"/>
      <c r="O22" s="33">
        <v>6.25</v>
      </c>
      <c r="P22" s="33">
        <f>O22*B5/C5</f>
        <v>6.25</v>
      </c>
      <c r="Q22" s="34">
        <f>(O22*B5/1000)</f>
        <v>6.25E-2</v>
      </c>
      <c r="R22" s="33">
        <v>9.5</v>
      </c>
      <c r="S22" s="33">
        <f>R22*B5/C5</f>
        <v>9.5</v>
      </c>
      <c r="T22" s="34">
        <f>(R22*B5/1000)</f>
        <v>9.5000000000000001E-2</v>
      </c>
      <c r="U22" s="33"/>
      <c r="V22" s="33"/>
      <c r="W22" s="34"/>
      <c r="X22" s="33"/>
      <c r="Y22" s="33"/>
      <c r="Z22" s="34"/>
      <c r="AA22" s="33">
        <v>7.4</v>
      </c>
      <c r="AB22" s="33">
        <f>AA22*B5/C5</f>
        <v>7.4</v>
      </c>
      <c r="AC22" s="34">
        <f>(AA22*B5/1000)</f>
        <v>7.3999999999999996E-2</v>
      </c>
      <c r="AD22" s="5" t="s">
        <v>262</v>
      </c>
      <c r="AE22" s="11" t="s">
        <v>18</v>
      </c>
      <c r="AF22" s="33"/>
      <c r="AG22" s="33"/>
      <c r="AH22" s="34"/>
      <c r="AI22" s="33"/>
      <c r="AJ22" s="33"/>
      <c r="AK22" s="34"/>
      <c r="AL22" s="33"/>
      <c r="AM22" s="33"/>
      <c r="AN22" s="34"/>
      <c r="AO22" s="33"/>
      <c r="AP22" s="33"/>
      <c r="AQ22" s="34"/>
      <c r="AR22" s="33"/>
      <c r="AS22" s="33"/>
      <c r="AT22" s="34"/>
      <c r="AU22" s="17">
        <f t="shared" si="0"/>
        <v>0.23149999999999998</v>
      </c>
      <c r="AW22" s="47">
        <f t="shared" si="1"/>
        <v>23.15</v>
      </c>
    </row>
    <row r="23" spans="1:49" x14ac:dyDescent="0.25">
      <c r="A23" s="5" t="s">
        <v>30</v>
      </c>
      <c r="B23" s="11" t="s">
        <v>18</v>
      </c>
      <c r="C23" s="33"/>
      <c r="D23" s="33"/>
      <c r="E23" s="34"/>
      <c r="F23" s="33"/>
      <c r="G23" s="33"/>
      <c r="H23" s="34"/>
      <c r="I23" s="33"/>
      <c r="J23" s="33"/>
      <c r="K23" s="34"/>
      <c r="L23" s="33"/>
      <c r="M23" s="33"/>
      <c r="N23" s="34"/>
      <c r="O23" s="33"/>
      <c r="P23" s="33"/>
      <c r="Q23" s="34"/>
      <c r="R23" s="33">
        <v>13.3</v>
      </c>
      <c r="S23" s="33">
        <f>R23*B5/C5</f>
        <v>13.3</v>
      </c>
      <c r="T23" s="34">
        <f>(R23*B5/1000)</f>
        <v>0.13300000000000001</v>
      </c>
      <c r="U23" s="33"/>
      <c r="V23" s="33"/>
      <c r="W23" s="34"/>
      <c r="X23" s="33"/>
      <c r="Y23" s="33"/>
      <c r="Z23" s="34"/>
      <c r="AA23" s="33">
        <v>8.9</v>
      </c>
      <c r="AB23" s="33">
        <f>AA23*B5/C5</f>
        <v>8.9</v>
      </c>
      <c r="AC23" s="34">
        <f>(AA23*B5/1000)</f>
        <v>8.8999999999999996E-2</v>
      </c>
      <c r="AD23" s="5" t="s">
        <v>30</v>
      </c>
      <c r="AE23" s="11" t="s">
        <v>18</v>
      </c>
      <c r="AF23" s="33"/>
      <c r="AG23" s="33"/>
      <c r="AH23" s="34"/>
      <c r="AI23" s="33"/>
      <c r="AJ23" s="33"/>
      <c r="AK23" s="34"/>
      <c r="AL23" s="33"/>
      <c r="AM23" s="33"/>
      <c r="AN23" s="34"/>
      <c r="AO23" s="33"/>
      <c r="AP23" s="33"/>
      <c r="AQ23" s="34"/>
      <c r="AR23" s="33"/>
      <c r="AS23" s="33"/>
      <c r="AT23" s="34"/>
      <c r="AU23" s="17">
        <f t="shared" si="0"/>
        <v>0.222</v>
      </c>
      <c r="AW23" s="47">
        <f t="shared" si="1"/>
        <v>22.200000000000003</v>
      </c>
    </row>
    <row r="24" spans="1:49" x14ac:dyDescent="0.25">
      <c r="A24" s="5" t="s">
        <v>273</v>
      </c>
      <c r="B24" s="11" t="s">
        <v>18</v>
      </c>
      <c r="C24" s="33"/>
      <c r="D24" s="33"/>
      <c r="E24" s="34"/>
      <c r="F24" s="33"/>
      <c r="G24" s="33"/>
      <c r="H24" s="34"/>
      <c r="I24" s="33"/>
      <c r="J24" s="33"/>
      <c r="K24" s="34"/>
      <c r="L24" s="33"/>
      <c r="M24" s="33"/>
      <c r="N24" s="34"/>
      <c r="O24" s="33"/>
      <c r="P24" s="33"/>
      <c r="Q24" s="34"/>
      <c r="R24" s="33">
        <v>16.2</v>
      </c>
      <c r="S24" s="33">
        <f>R24*B5/C5</f>
        <v>16.2</v>
      </c>
      <c r="T24" s="34">
        <f>(R24*B5/1000)</f>
        <v>0.16200000000000001</v>
      </c>
      <c r="U24" s="33"/>
      <c r="V24" s="33"/>
      <c r="W24" s="34"/>
      <c r="X24" s="33"/>
      <c r="Y24" s="33"/>
      <c r="Z24" s="34"/>
      <c r="AA24" s="33"/>
      <c r="AB24" s="33"/>
      <c r="AC24" s="34"/>
      <c r="AD24" s="5" t="s">
        <v>273</v>
      </c>
      <c r="AE24" s="11" t="s">
        <v>18</v>
      </c>
      <c r="AF24" s="33"/>
      <c r="AG24" s="33"/>
      <c r="AH24" s="34"/>
      <c r="AI24" s="33"/>
      <c r="AJ24" s="33"/>
      <c r="AK24" s="34"/>
      <c r="AL24" s="33"/>
      <c r="AM24" s="33"/>
      <c r="AN24" s="34"/>
      <c r="AO24" s="33"/>
      <c r="AP24" s="33"/>
      <c r="AQ24" s="34"/>
      <c r="AR24" s="33"/>
      <c r="AS24" s="33"/>
      <c r="AT24" s="34"/>
      <c r="AU24" s="17">
        <f t="shared" si="0"/>
        <v>0.16200000000000001</v>
      </c>
      <c r="AW24" s="47">
        <f t="shared" si="1"/>
        <v>16.2</v>
      </c>
    </row>
    <row r="25" spans="1:49" x14ac:dyDescent="0.25">
      <c r="A25" s="5" t="s">
        <v>268</v>
      </c>
      <c r="B25" s="11" t="s">
        <v>18</v>
      </c>
      <c r="C25" s="33"/>
      <c r="D25" s="33"/>
      <c r="E25" s="34"/>
      <c r="F25" s="33"/>
      <c r="G25" s="33"/>
      <c r="H25" s="34"/>
      <c r="I25" s="33"/>
      <c r="J25" s="33"/>
      <c r="K25" s="34"/>
      <c r="L25" s="33"/>
      <c r="M25" s="33"/>
      <c r="N25" s="34"/>
      <c r="O25" s="33"/>
      <c r="P25" s="33"/>
      <c r="Q25" s="34"/>
      <c r="R25" s="33">
        <v>25</v>
      </c>
      <c r="S25" s="33">
        <f>R25*B5/C5</f>
        <v>25</v>
      </c>
      <c r="T25" s="34">
        <f>(R25*B5/1000)</f>
        <v>0.25</v>
      </c>
      <c r="U25" s="33"/>
      <c r="V25" s="33"/>
      <c r="W25" s="34"/>
      <c r="X25" s="33"/>
      <c r="Y25" s="33"/>
      <c r="Z25" s="34"/>
      <c r="AA25" s="33"/>
      <c r="AB25" s="33"/>
      <c r="AC25" s="34"/>
      <c r="AD25" s="5" t="s">
        <v>268</v>
      </c>
      <c r="AE25" s="11" t="s">
        <v>18</v>
      </c>
      <c r="AF25" s="33"/>
      <c r="AG25" s="33"/>
      <c r="AH25" s="34"/>
      <c r="AI25" s="33"/>
      <c r="AJ25" s="33"/>
      <c r="AK25" s="34"/>
      <c r="AL25" s="33"/>
      <c r="AM25" s="33"/>
      <c r="AN25" s="34"/>
      <c r="AO25" s="33"/>
      <c r="AP25" s="33"/>
      <c r="AQ25" s="34"/>
      <c r="AR25" s="33"/>
      <c r="AS25" s="33"/>
      <c r="AT25" s="34"/>
      <c r="AU25" s="17">
        <f t="shared" si="0"/>
        <v>0.25</v>
      </c>
      <c r="AW25" s="47">
        <f t="shared" si="1"/>
        <v>25</v>
      </c>
    </row>
    <row r="26" spans="1:49" x14ac:dyDescent="0.25">
      <c r="A26" s="5" t="s">
        <v>265</v>
      </c>
      <c r="B26" s="11" t="s">
        <v>18</v>
      </c>
      <c r="C26" s="33"/>
      <c r="D26" s="33"/>
      <c r="E26" s="34"/>
      <c r="F26" s="33"/>
      <c r="G26" s="33"/>
      <c r="H26" s="34"/>
      <c r="I26" s="33"/>
      <c r="J26" s="33"/>
      <c r="K26" s="34"/>
      <c r="L26" s="33"/>
      <c r="M26" s="33"/>
      <c r="N26" s="34"/>
      <c r="O26" s="33"/>
      <c r="P26" s="33"/>
      <c r="Q26" s="34"/>
      <c r="R26" s="33"/>
      <c r="S26" s="33"/>
      <c r="T26" s="34"/>
      <c r="U26" s="33"/>
      <c r="V26" s="33"/>
      <c r="W26" s="34"/>
      <c r="X26" s="33"/>
      <c r="Y26" s="33"/>
      <c r="Z26" s="34"/>
      <c r="AA26" s="33">
        <v>68</v>
      </c>
      <c r="AB26" s="33">
        <f>AA26*B5/C5</f>
        <v>68</v>
      </c>
      <c r="AC26" s="34">
        <f>(AA26*B5/1000)</f>
        <v>0.68</v>
      </c>
      <c r="AD26" s="5" t="s">
        <v>265</v>
      </c>
      <c r="AE26" s="11" t="s">
        <v>18</v>
      </c>
      <c r="AF26" s="33"/>
      <c r="AG26" s="33"/>
      <c r="AH26" s="34"/>
      <c r="AI26" s="33"/>
      <c r="AJ26" s="33"/>
      <c r="AK26" s="34"/>
      <c r="AL26" s="33"/>
      <c r="AM26" s="33"/>
      <c r="AN26" s="34"/>
      <c r="AO26" s="33"/>
      <c r="AP26" s="33"/>
      <c r="AQ26" s="34"/>
      <c r="AR26" s="33"/>
      <c r="AS26" s="33"/>
      <c r="AT26" s="34"/>
      <c r="AU26" s="17">
        <f t="shared" si="0"/>
        <v>0.68</v>
      </c>
      <c r="AW26" s="47">
        <f t="shared" si="1"/>
        <v>68</v>
      </c>
    </row>
    <row r="27" spans="1:49" x14ac:dyDescent="0.25">
      <c r="A27" s="5" t="s">
        <v>274</v>
      </c>
      <c r="B27" s="11" t="s">
        <v>18</v>
      </c>
      <c r="C27" s="33"/>
      <c r="D27" s="33"/>
      <c r="E27" s="34"/>
      <c r="F27" s="33"/>
      <c r="G27" s="33"/>
      <c r="H27" s="34"/>
      <c r="I27" s="33"/>
      <c r="J27" s="33"/>
      <c r="K27" s="34"/>
      <c r="L27" s="33"/>
      <c r="M27" s="33"/>
      <c r="N27" s="34"/>
      <c r="O27" s="33"/>
      <c r="P27" s="33"/>
      <c r="Q27" s="34"/>
      <c r="R27" s="33"/>
      <c r="S27" s="33"/>
      <c r="T27" s="34"/>
      <c r="U27" s="33"/>
      <c r="V27" s="33"/>
      <c r="W27" s="34"/>
      <c r="X27" s="33"/>
      <c r="Y27" s="33"/>
      <c r="Z27" s="34"/>
      <c r="AA27" s="33">
        <v>2.6</v>
      </c>
      <c r="AB27" s="33">
        <f>AA27*B5/C5</f>
        <v>2.6</v>
      </c>
      <c r="AC27" s="34">
        <f>(AA27*B5/1000)</f>
        <v>2.5999999999999999E-2</v>
      </c>
      <c r="AD27" s="5" t="s">
        <v>274</v>
      </c>
      <c r="AE27" s="11" t="s">
        <v>18</v>
      </c>
      <c r="AF27" s="33"/>
      <c r="AG27" s="33"/>
      <c r="AH27" s="34"/>
      <c r="AI27" s="33"/>
      <c r="AJ27" s="33"/>
      <c r="AK27" s="34"/>
      <c r="AL27" s="33"/>
      <c r="AM27" s="33"/>
      <c r="AN27" s="34"/>
      <c r="AO27" s="33"/>
      <c r="AP27" s="33"/>
      <c r="AQ27" s="34"/>
      <c r="AR27" s="33"/>
      <c r="AS27" s="33"/>
      <c r="AT27" s="34"/>
      <c r="AU27" s="17">
        <f t="shared" si="0"/>
        <v>2.5999999999999999E-2</v>
      </c>
      <c r="AW27" s="47">
        <f t="shared" si="1"/>
        <v>2.6</v>
      </c>
    </row>
    <row r="28" spans="1:49" x14ac:dyDescent="0.25">
      <c r="A28" s="5" t="s">
        <v>86</v>
      </c>
      <c r="B28" s="11" t="s">
        <v>18</v>
      </c>
      <c r="C28" s="33"/>
      <c r="D28" s="33"/>
      <c r="E28" s="34"/>
      <c r="F28" s="33"/>
      <c r="G28" s="33"/>
      <c r="H28" s="34"/>
      <c r="I28" s="33"/>
      <c r="J28" s="33"/>
      <c r="K28" s="34"/>
      <c r="L28" s="33"/>
      <c r="M28" s="33"/>
      <c r="N28" s="34"/>
      <c r="O28" s="33"/>
      <c r="P28" s="33"/>
      <c r="Q28" s="34"/>
      <c r="R28" s="33"/>
      <c r="S28" s="33"/>
      <c r="T28" s="34"/>
      <c r="U28" s="33"/>
      <c r="V28" s="33"/>
      <c r="W28" s="34"/>
      <c r="X28" s="33"/>
      <c r="Y28" s="33"/>
      <c r="Z28" s="34"/>
      <c r="AA28" s="33">
        <v>1.75</v>
      </c>
      <c r="AB28" s="33">
        <f>AA28*B5/C5</f>
        <v>1.75</v>
      </c>
      <c r="AC28" s="34">
        <f>(AA28*B5/1000)</f>
        <v>1.7500000000000002E-2</v>
      </c>
      <c r="AD28" s="5" t="s">
        <v>86</v>
      </c>
      <c r="AE28" s="11" t="s">
        <v>18</v>
      </c>
      <c r="AF28" s="33"/>
      <c r="AG28" s="33"/>
      <c r="AH28" s="34"/>
      <c r="AI28" s="33"/>
      <c r="AJ28" s="33"/>
      <c r="AK28" s="34"/>
      <c r="AL28" s="33">
        <v>45.6</v>
      </c>
      <c r="AM28" s="33">
        <f>AL28*B5/C5</f>
        <v>45.6</v>
      </c>
      <c r="AN28" s="34">
        <f>(AL28*B5/1000)</f>
        <v>0.45600000000000002</v>
      </c>
      <c r="AO28" s="33"/>
      <c r="AP28" s="33"/>
      <c r="AQ28" s="34"/>
      <c r="AR28" s="33"/>
      <c r="AS28" s="33"/>
      <c r="AT28" s="34"/>
      <c r="AU28" s="17">
        <f t="shared" si="0"/>
        <v>0.47350000000000003</v>
      </c>
      <c r="AW28" s="47">
        <f t="shared" si="1"/>
        <v>47.35</v>
      </c>
    </row>
    <row r="29" spans="1:49" x14ac:dyDescent="0.25">
      <c r="A29" s="5" t="s">
        <v>162</v>
      </c>
      <c r="B29" s="11" t="s">
        <v>18</v>
      </c>
      <c r="C29" s="33"/>
      <c r="D29" s="33"/>
      <c r="E29" s="34"/>
      <c r="F29" s="33"/>
      <c r="G29" s="33"/>
      <c r="H29" s="34"/>
      <c r="I29" s="33"/>
      <c r="J29" s="33"/>
      <c r="K29" s="34"/>
      <c r="L29" s="33"/>
      <c r="M29" s="33"/>
      <c r="N29" s="34"/>
      <c r="O29" s="33"/>
      <c r="P29" s="33"/>
      <c r="Q29" s="34"/>
      <c r="R29" s="33"/>
      <c r="S29" s="33"/>
      <c r="T29" s="34"/>
      <c r="U29" s="33"/>
      <c r="V29" s="33"/>
      <c r="W29" s="34"/>
      <c r="X29" s="33"/>
      <c r="Y29" s="33"/>
      <c r="Z29" s="34"/>
      <c r="AA29" s="33"/>
      <c r="AB29" s="33"/>
      <c r="AC29" s="34"/>
      <c r="AD29" s="5" t="s">
        <v>162</v>
      </c>
      <c r="AE29" s="11" t="s">
        <v>18</v>
      </c>
      <c r="AF29" s="33">
        <v>9</v>
      </c>
      <c r="AG29" s="33">
        <f>AF29*B5/C5</f>
        <v>9</v>
      </c>
      <c r="AH29" s="34">
        <f>(AF29*B5/1000)</f>
        <v>0.09</v>
      </c>
      <c r="AI29" s="33"/>
      <c r="AJ29" s="33"/>
      <c r="AK29" s="34"/>
      <c r="AL29" s="33"/>
      <c r="AM29" s="33"/>
      <c r="AN29" s="34"/>
      <c r="AO29" s="33"/>
      <c r="AP29" s="33"/>
      <c r="AQ29" s="34"/>
      <c r="AR29" s="33"/>
      <c r="AS29" s="33"/>
      <c r="AT29" s="34"/>
      <c r="AU29" s="17">
        <f t="shared" si="0"/>
        <v>0.09</v>
      </c>
      <c r="AW29" s="47">
        <f t="shared" si="1"/>
        <v>9</v>
      </c>
    </row>
    <row r="30" spans="1:49" x14ac:dyDescent="0.25">
      <c r="A30" s="5" t="s">
        <v>74</v>
      </c>
      <c r="B30" s="11" t="s">
        <v>18</v>
      </c>
      <c r="C30" s="33"/>
      <c r="D30" s="33"/>
      <c r="E30" s="34"/>
      <c r="F30" s="33"/>
      <c r="G30" s="33"/>
      <c r="H30" s="34"/>
      <c r="I30" s="33"/>
      <c r="J30" s="33"/>
      <c r="K30" s="34"/>
      <c r="L30" s="33"/>
      <c r="M30" s="33"/>
      <c r="N30" s="34"/>
      <c r="O30" s="33"/>
      <c r="P30" s="33"/>
      <c r="Q30" s="34"/>
      <c r="R30" s="33"/>
      <c r="S30" s="33"/>
      <c r="T30" s="34"/>
      <c r="U30" s="33"/>
      <c r="V30" s="33"/>
      <c r="W30" s="34"/>
      <c r="X30" s="33"/>
      <c r="Y30" s="33"/>
      <c r="Z30" s="34"/>
      <c r="AA30" s="33"/>
      <c r="AB30" s="33"/>
      <c r="AC30" s="34"/>
      <c r="AD30" s="5" t="s">
        <v>74</v>
      </c>
      <c r="AE30" s="11" t="s">
        <v>18</v>
      </c>
      <c r="AF30" s="33">
        <v>6</v>
      </c>
      <c r="AG30" s="33">
        <f>AF30*B5/C5</f>
        <v>6</v>
      </c>
      <c r="AH30" s="34">
        <f>(AF30*B5/1000)</f>
        <v>0.06</v>
      </c>
      <c r="AI30" s="33"/>
      <c r="AJ30" s="33"/>
      <c r="AK30" s="34"/>
      <c r="AL30" s="33"/>
      <c r="AM30" s="33"/>
      <c r="AN30" s="34"/>
      <c r="AO30" s="33"/>
      <c r="AP30" s="33"/>
      <c r="AQ30" s="34"/>
      <c r="AR30" s="33"/>
      <c r="AS30" s="33"/>
      <c r="AT30" s="34"/>
      <c r="AU30" s="17">
        <f t="shared" si="0"/>
        <v>0.06</v>
      </c>
      <c r="AW30" s="47">
        <f t="shared" si="1"/>
        <v>6</v>
      </c>
    </row>
    <row r="31" spans="1:49" x14ac:dyDescent="0.25">
      <c r="A31" s="5" t="s">
        <v>20</v>
      </c>
      <c r="B31" s="11" t="s">
        <v>39</v>
      </c>
      <c r="C31" s="33"/>
      <c r="D31" s="33"/>
      <c r="E31" s="34"/>
      <c r="F31" s="33"/>
      <c r="G31" s="33"/>
      <c r="H31" s="34"/>
      <c r="I31" s="33"/>
      <c r="J31" s="33"/>
      <c r="K31" s="34"/>
      <c r="L31" s="33"/>
      <c r="M31" s="33"/>
      <c r="N31" s="34"/>
      <c r="O31" s="33"/>
      <c r="P31" s="33"/>
      <c r="Q31" s="34"/>
      <c r="R31" s="33"/>
      <c r="S31" s="33"/>
      <c r="T31" s="34"/>
      <c r="U31" s="33"/>
      <c r="V31" s="33"/>
      <c r="W31" s="34"/>
      <c r="X31" s="33"/>
      <c r="Y31" s="33"/>
      <c r="Z31" s="34"/>
      <c r="AA31" s="33"/>
      <c r="AB31" s="33"/>
      <c r="AC31" s="34"/>
      <c r="AD31" s="5" t="s">
        <v>20</v>
      </c>
      <c r="AE31" s="11" t="s">
        <v>39</v>
      </c>
      <c r="AF31" s="33"/>
      <c r="AG31" s="33"/>
      <c r="AH31" s="34"/>
      <c r="AI31" s="33"/>
      <c r="AJ31" s="33"/>
      <c r="AK31" s="34"/>
      <c r="AL31" s="33">
        <v>3.5</v>
      </c>
      <c r="AM31" s="33">
        <f>AL31*B5/C5</f>
        <v>3.5</v>
      </c>
      <c r="AN31" s="34">
        <f>(AL31*B5/1000)/0.045</f>
        <v>0.7777777777777779</v>
      </c>
      <c r="AO31" s="33"/>
      <c r="AP31" s="33"/>
      <c r="AQ31" s="34"/>
      <c r="AR31" s="33"/>
      <c r="AS31" s="33"/>
      <c r="AT31" s="34"/>
      <c r="AU31" s="17">
        <f t="shared" si="0"/>
        <v>0.7777777777777779</v>
      </c>
      <c r="AV31" t="s">
        <v>40</v>
      </c>
      <c r="AW31" s="47">
        <f t="shared" si="1"/>
        <v>3.5</v>
      </c>
    </row>
    <row r="32" spans="1:49" x14ac:dyDescent="0.25">
      <c r="A32" s="5" t="s">
        <v>75</v>
      </c>
      <c r="B32" s="11" t="s">
        <v>39</v>
      </c>
      <c r="C32" s="33"/>
      <c r="D32" s="33"/>
      <c r="E32" s="34"/>
      <c r="F32" s="33"/>
      <c r="G32" s="33"/>
      <c r="H32" s="34"/>
      <c r="I32" s="33"/>
      <c r="J32" s="33"/>
      <c r="K32" s="34"/>
      <c r="L32" s="33"/>
      <c r="M32" s="33"/>
      <c r="N32" s="34"/>
      <c r="O32" s="33"/>
      <c r="P32" s="33"/>
      <c r="Q32" s="34"/>
      <c r="R32" s="33"/>
      <c r="S32" s="33"/>
      <c r="T32" s="34"/>
      <c r="U32" s="33"/>
      <c r="V32" s="33"/>
      <c r="W32" s="34"/>
      <c r="X32" s="33"/>
      <c r="Y32" s="33"/>
      <c r="Z32" s="34"/>
      <c r="AA32" s="33"/>
      <c r="AB32" s="33"/>
      <c r="AC32" s="34"/>
      <c r="AD32" s="5" t="s">
        <v>75</v>
      </c>
      <c r="AE32" s="11" t="s">
        <v>39</v>
      </c>
      <c r="AF32" s="33"/>
      <c r="AG32" s="33"/>
      <c r="AH32" s="34"/>
      <c r="AI32" s="33"/>
      <c r="AJ32" s="33"/>
      <c r="AK32" s="34"/>
      <c r="AL32" s="33">
        <v>0.6</v>
      </c>
      <c r="AM32" s="33">
        <f>AL32*B5/C5</f>
        <v>0.6</v>
      </c>
      <c r="AN32" s="34">
        <f>(AL32*B5/1000)/0.01</f>
        <v>0.6</v>
      </c>
      <c r="AO32" s="33"/>
      <c r="AP32" s="33"/>
      <c r="AQ32" s="34"/>
      <c r="AR32" s="33"/>
      <c r="AS32" s="33"/>
      <c r="AT32" s="34"/>
      <c r="AU32" s="17">
        <f t="shared" si="0"/>
        <v>0.6</v>
      </c>
      <c r="AV32" t="s">
        <v>230</v>
      </c>
      <c r="AW32" s="47">
        <f t="shared" si="1"/>
        <v>0.6</v>
      </c>
    </row>
    <row r="33" spans="1:49" x14ac:dyDescent="0.25">
      <c r="A33" s="5" t="s">
        <v>94</v>
      </c>
      <c r="B33" s="11" t="s">
        <v>39</v>
      </c>
      <c r="C33" s="33"/>
      <c r="D33" s="33"/>
      <c r="E33" s="34"/>
      <c r="F33" s="33"/>
      <c r="G33" s="33"/>
      <c r="H33" s="34"/>
      <c r="I33" s="33"/>
      <c r="J33" s="33"/>
      <c r="K33" s="34"/>
      <c r="L33" s="33"/>
      <c r="M33" s="33"/>
      <c r="N33" s="34"/>
      <c r="O33" s="33"/>
      <c r="P33" s="33"/>
      <c r="Q33" s="34"/>
      <c r="R33" s="33"/>
      <c r="S33" s="33"/>
      <c r="T33" s="34"/>
      <c r="U33" s="33"/>
      <c r="V33" s="33"/>
      <c r="W33" s="34"/>
      <c r="X33" s="33"/>
      <c r="Y33" s="33"/>
      <c r="Z33" s="34"/>
      <c r="AA33" s="33"/>
      <c r="AB33" s="33"/>
      <c r="AC33" s="34"/>
      <c r="AD33" s="5" t="s">
        <v>94</v>
      </c>
      <c r="AE33" s="11" t="s">
        <v>39</v>
      </c>
      <c r="AF33" s="33"/>
      <c r="AG33" s="33"/>
      <c r="AH33" s="34"/>
      <c r="AI33" s="33"/>
      <c r="AJ33" s="33"/>
      <c r="AK33" s="34"/>
      <c r="AL33" s="33">
        <v>26</v>
      </c>
      <c r="AM33" s="33">
        <f>AL33*B5/C5</f>
        <v>26</v>
      </c>
      <c r="AN33" s="34">
        <f>(AL33*B5/1000)/0.6</f>
        <v>0.43333333333333335</v>
      </c>
      <c r="AO33" s="33"/>
      <c r="AP33" s="33"/>
      <c r="AQ33" s="34"/>
      <c r="AR33" s="33"/>
      <c r="AS33" s="33"/>
      <c r="AT33" s="34"/>
      <c r="AU33" s="17">
        <f t="shared" si="0"/>
        <v>0.43333333333333335</v>
      </c>
      <c r="AV33" t="s">
        <v>42</v>
      </c>
      <c r="AW33" s="47">
        <f t="shared" si="1"/>
        <v>26</v>
      </c>
    </row>
    <row r="34" spans="1:49" x14ac:dyDescent="0.25">
      <c r="A34" s="5" t="s">
        <v>37</v>
      </c>
      <c r="B34" s="11" t="s">
        <v>18</v>
      </c>
      <c r="C34" s="33"/>
      <c r="D34" s="33"/>
      <c r="E34" s="34"/>
      <c r="F34" s="33"/>
      <c r="G34" s="33"/>
      <c r="H34" s="34"/>
      <c r="I34" s="33"/>
      <c r="J34" s="33"/>
      <c r="K34" s="34"/>
      <c r="L34" s="33"/>
      <c r="M34" s="33"/>
      <c r="N34" s="34"/>
      <c r="O34" s="33"/>
      <c r="P34" s="33"/>
      <c r="Q34" s="34"/>
      <c r="R34" s="33"/>
      <c r="S34" s="33"/>
      <c r="T34" s="34"/>
      <c r="U34" s="33"/>
      <c r="V34" s="33"/>
      <c r="W34" s="34"/>
      <c r="X34" s="33"/>
      <c r="Y34" s="33"/>
      <c r="Z34" s="34"/>
      <c r="AA34" s="33"/>
      <c r="AB34" s="33"/>
      <c r="AC34" s="34"/>
      <c r="AD34" s="5" t="s">
        <v>37</v>
      </c>
      <c r="AE34" s="11" t="s">
        <v>18</v>
      </c>
      <c r="AF34" s="33"/>
      <c r="AG34" s="33"/>
      <c r="AH34" s="34"/>
      <c r="AI34" s="33"/>
      <c r="AJ34" s="33"/>
      <c r="AK34" s="34"/>
      <c r="AL34" s="33"/>
      <c r="AM34" s="33"/>
      <c r="AN34" s="34"/>
      <c r="AO34" s="33"/>
      <c r="AP34" s="33"/>
      <c r="AQ34" s="34"/>
      <c r="AR34" s="33">
        <v>60</v>
      </c>
      <c r="AS34" s="33">
        <f>AR34*B5/C5</f>
        <v>60</v>
      </c>
      <c r="AT34" s="34">
        <f>(AR34*B5/1000)</f>
        <v>0.6</v>
      </c>
      <c r="AU34" s="17">
        <f t="shared" si="0"/>
        <v>0.6</v>
      </c>
      <c r="AW34" s="47">
        <f t="shared" si="1"/>
        <v>60</v>
      </c>
    </row>
    <row r="35" spans="1:49" x14ac:dyDescent="0.25">
      <c r="A35" s="5" t="s">
        <v>271</v>
      </c>
      <c r="B35" s="11" t="s">
        <v>18</v>
      </c>
      <c r="C35" s="33"/>
      <c r="D35" s="33"/>
      <c r="E35" s="34"/>
      <c r="F35" s="33"/>
      <c r="G35" s="33"/>
      <c r="H35" s="34"/>
      <c r="I35" s="33"/>
      <c r="J35" s="33"/>
      <c r="K35" s="34"/>
      <c r="L35" s="33"/>
      <c r="M35" s="33"/>
      <c r="N35" s="34"/>
      <c r="O35" s="33"/>
      <c r="P35" s="33"/>
      <c r="Q35" s="34"/>
      <c r="R35" s="33"/>
      <c r="S35" s="33"/>
      <c r="T35" s="34"/>
      <c r="U35" s="33"/>
      <c r="V35" s="33"/>
      <c r="W35" s="34"/>
      <c r="X35" s="33"/>
      <c r="Y35" s="33"/>
      <c r="Z35" s="34"/>
      <c r="AA35" s="33"/>
      <c r="AB35" s="33"/>
      <c r="AC35" s="34"/>
      <c r="AD35" s="5" t="s">
        <v>271</v>
      </c>
      <c r="AE35" s="11" t="s">
        <v>18</v>
      </c>
      <c r="AF35" s="33"/>
      <c r="AG35" s="33"/>
      <c r="AH35" s="34"/>
      <c r="AI35" s="33"/>
      <c r="AJ35" s="33"/>
      <c r="AK35" s="34"/>
      <c r="AL35" s="33"/>
      <c r="AM35" s="33"/>
      <c r="AN35" s="34"/>
      <c r="AO35" s="33"/>
      <c r="AP35" s="33"/>
      <c r="AQ35" s="34"/>
      <c r="AR35" s="33">
        <v>5</v>
      </c>
      <c r="AS35" s="33">
        <f>AR35*B5/C5</f>
        <v>5</v>
      </c>
      <c r="AT35" s="34">
        <f>(AR35*B5/1000)</f>
        <v>0.05</v>
      </c>
      <c r="AU35" s="17">
        <f t="shared" si="0"/>
        <v>0.05</v>
      </c>
      <c r="AW35" s="47">
        <f t="shared" si="1"/>
        <v>5</v>
      </c>
    </row>
    <row r="36" spans="1:49" x14ac:dyDescent="0.25">
      <c r="O36" s="13"/>
      <c r="P36" s="13"/>
    </row>
  </sheetData>
  <mergeCells count="40">
    <mergeCell ref="X8:Z8"/>
    <mergeCell ref="AA8:AC8"/>
    <mergeCell ref="AF8:AH8"/>
    <mergeCell ref="AI8:AK8"/>
    <mergeCell ref="AL8:AN8"/>
    <mergeCell ref="AU7:AU8"/>
    <mergeCell ref="C8:E8"/>
    <mergeCell ref="F8:H8"/>
    <mergeCell ref="I8:K8"/>
    <mergeCell ref="L8:N8"/>
    <mergeCell ref="O8:Q8"/>
    <mergeCell ref="R8:T8"/>
    <mergeCell ref="R7:T7"/>
    <mergeCell ref="U7:W7"/>
    <mergeCell ref="X7:Z7"/>
    <mergeCell ref="AA7:AC7"/>
    <mergeCell ref="AF7:AH7"/>
    <mergeCell ref="AI7:AK7"/>
    <mergeCell ref="AO8:AQ8"/>
    <mergeCell ref="AR8:AT8"/>
    <mergeCell ref="U8:W8"/>
    <mergeCell ref="A4:A5"/>
    <mergeCell ref="C7:E7"/>
    <mergeCell ref="F7:H7"/>
    <mergeCell ref="I7:K7"/>
    <mergeCell ref="L7:N7"/>
    <mergeCell ref="O7:Q7"/>
    <mergeCell ref="AE2:AH2"/>
    <mergeCell ref="AI2:AK2"/>
    <mergeCell ref="AL2:AN2"/>
    <mergeCell ref="AP2:AR2"/>
    <mergeCell ref="AL7:AN7"/>
    <mergeCell ref="AO7:AQ7"/>
    <mergeCell ref="AR7:AT7"/>
    <mergeCell ref="AS2:AT2"/>
    <mergeCell ref="AE3:AH3"/>
    <mergeCell ref="AI3:AK3"/>
    <mergeCell ref="AL3:AN3"/>
    <mergeCell ref="AP3:AR3"/>
    <mergeCell ref="AS3:AT3"/>
  </mergeCells>
  <pageMargins left="0" right="0" top="0" bottom="0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AX42"/>
  <sheetViews>
    <sheetView zoomScaleNormal="10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H21" sqref="H21"/>
    </sheetView>
  </sheetViews>
  <sheetFormatPr defaultRowHeight="15" x14ac:dyDescent="0.25"/>
  <cols>
    <col min="1" max="1" width="17.140625" customWidth="1"/>
    <col min="2" max="2" width="4.7109375" customWidth="1"/>
    <col min="3" max="3" width="5.140625" customWidth="1"/>
    <col min="4" max="4" width="4.7109375" customWidth="1"/>
    <col min="5" max="5" width="4.7109375" style="2" customWidth="1"/>
    <col min="6" max="7" width="4.7109375" customWidth="1"/>
    <col min="8" max="8" width="4.7109375" style="2" customWidth="1"/>
    <col min="9" max="10" width="4.7109375" customWidth="1"/>
    <col min="11" max="11" width="4.7109375" style="2" customWidth="1"/>
    <col min="12" max="13" width="4.7109375" customWidth="1"/>
    <col min="14" max="14" width="4.7109375" style="2" customWidth="1"/>
    <col min="15" max="16" width="4.7109375" customWidth="1"/>
    <col min="17" max="17" width="4.7109375" style="2" customWidth="1"/>
    <col min="18" max="19" width="4.7109375" customWidth="1"/>
    <col min="20" max="20" width="4.7109375" style="2" customWidth="1"/>
    <col min="21" max="22" width="4.7109375" customWidth="1"/>
    <col min="23" max="23" width="4.7109375" style="2" customWidth="1"/>
    <col min="24" max="25" width="4.7109375" customWidth="1"/>
    <col min="26" max="26" width="4.7109375" style="2" customWidth="1"/>
    <col min="27" max="28" width="4.7109375" customWidth="1"/>
    <col min="29" max="29" width="4.7109375" style="2" customWidth="1"/>
    <col min="30" max="30" width="9.140625" style="2" customWidth="1"/>
    <col min="31" max="31" width="17.42578125" style="2" customWidth="1"/>
    <col min="32" max="32" width="5.5703125" style="2" customWidth="1"/>
    <col min="33" max="34" width="4.7109375" customWidth="1"/>
    <col min="35" max="35" width="4.7109375" style="2" customWidth="1"/>
    <col min="36" max="37" width="4.7109375" customWidth="1"/>
    <col min="38" max="38" width="4.7109375" style="2" customWidth="1"/>
    <col min="39" max="40" width="4.7109375" customWidth="1"/>
    <col min="41" max="41" width="4.7109375" style="2" customWidth="1"/>
    <col min="42" max="42" width="9.140625" style="2"/>
    <col min="44" max="44" width="9.140625" style="2"/>
  </cols>
  <sheetData>
    <row r="1" spans="1:50" ht="18.75" x14ac:dyDescent="0.3">
      <c r="A1" t="s">
        <v>98</v>
      </c>
      <c r="J1" s="1" t="s">
        <v>0</v>
      </c>
      <c r="K1" s="1"/>
      <c r="L1" s="1"/>
      <c r="M1" s="1"/>
    </row>
    <row r="2" spans="1:50" ht="18.75" x14ac:dyDescent="0.3">
      <c r="F2" t="s">
        <v>1</v>
      </c>
      <c r="J2" s="1"/>
      <c r="K2" s="1"/>
      <c r="L2" s="3"/>
      <c r="M2" s="3"/>
      <c r="N2" s="14"/>
      <c r="O2" t="s">
        <v>2</v>
      </c>
    </row>
    <row r="3" spans="1:50" ht="18.75" x14ac:dyDescent="0.3">
      <c r="E3" s="2" t="s">
        <v>235</v>
      </c>
      <c r="J3" s="1"/>
      <c r="K3" s="1"/>
      <c r="L3" s="4"/>
      <c r="M3" s="4"/>
      <c r="N3" s="15"/>
      <c r="Q3" s="2" t="s">
        <v>236</v>
      </c>
      <c r="AF3" s="67" t="s">
        <v>56</v>
      </c>
      <c r="AG3" s="67"/>
      <c r="AH3" s="67"/>
      <c r="AI3" s="67"/>
      <c r="AJ3" s="69"/>
      <c r="AK3" s="69"/>
      <c r="AL3" s="69"/>
      <c r="AM3" s="67" t="s">
        <v>57</v>
      </c>
      <c r="AN3" s="67"/>
      <c r="AO3" s="67"/>
      <c r="AP3"/>
      <c r="AQ3" s="67" t="s">
        <v>58</v>
      </c>
      <c r="AR3" s="67"/>
      <c r="AS3" s="67"/>
      <c r="AT3" s="67"/>
      <c r="AU3" s="67"/>
      <c r="AV3" s="25" t="s">
        <v>245</v>
      </c>
      <c r="AW3" s="25"/>
      <c r="AX3" s="26"/>
    </row>
    <row r="4" spans="1:50" x14ac:dyDescent="0.25">
      <c r="A4" s="66" t="s">
        <v>3</v>
      </c>
      <c r="B4" s="5" t="s">
        <v>4</v>
      </c>
      <c r="C4" s="5" t="s">
        <v>5</v>
      </c>
      <c r="AF4" s="67" t="s">
        <v>59</v>
      </c>
      <c r="AG4" s="67"/>
      <c r="AH4" s="67"/>
      <c r="AI4" s="67"/>
      <c r="AJ4" s="68"/>
      <c r="AK4" s="68"/>
      <c r="AL4" s="68"/>
      <c r="AM4" s="67" t="s">
        <v>222</v>
      </c>
      <c r="AN4" s="67"/>
      <c r="AO4" s="67"/>
      <c r="AP4"/>
      <c r="AQ4" s="67" t="s">
        <v>60</v>
      </c>
      <c r="AR4" s="67"/>
      <c r="AS4" s="67"/>
      <c r="AT4" s="68"/>
      <c r="AU4" s="68"/>
      <c r="AV4" s="25" t="s">
        <v>61</v>
      </c>
      <c r="AW4" s="25"/>
      <c r="AX4" s="26"/>
    </row>
    <row r="5" spans="1:50" x14ac:dyDescent="0.25">
      <c r="A5" s="66"/>
      <c r="B5" s="5">
        <v>10</v>
      </c>
      <c r="C5" s="5">
        <v>10</v>
      </c>
    </row>
    <row r="6" spans="1:50" x14ac:dyDescent="0.25">
      <c r="A6" s="6"/>
      <c r="B6" s="7"/>
      <c r="C6" s="7"/>
    </row>
    <row r="7" spans="1:50" ht="48.75" customHeight="1" x14ac:dyDescent="0.25">
      <c r="A7" s="8" t="s">
        <v>6</v>
      </c>
      <c r="B7" s="9" t="s">
        <v>7</v>
      </c>
      <c r="C7" s="75" t="s">
        <v>62</v>
      </c>
      <c r="D7" s="75"/>
      <c r="E7" s="75"/>
      <c r="F7" s="73" t="s">
        <v>63</v>
      </c>
      <c r="G7" s="73"/>
      <c r="H7" s="73"/>
      <c r="I7" s="73" t="s">
        <v>64</v>
      </c>
      <c r="J7" s="73"/>
      <c r="K7" s="73"/>
      <c r="L7" s="72" t="s">
        <v>173</v>
      </c>
      <c r="M7" s="72"/>
      <c r="N7" s="72"/>
      <c r="O7" s="75" t="s">
        <v>202</v>
      </c>
      <c r="P7" s="75"/>
      <c r="Q7" s="75"/>
      <c r="R7" s="75" t="s">
        <v>233</v>
      </c>
      <c r="S7" s="75"/>
      <c r="T7" s="75"/>
      <c r="U7" s="79" t="s">
        <v>66</v>
      </c>
      <c r="V7" s="80"/>
      <c r="W7" s="81"/>
      <c r="X7" s="73" t="s">
        <v>119</v>
      </c>
      <c r="Y7" s="73"/>
      <c r="Z7" s="73"/>
      <c r="AA7" s="73" t="s">
        <v>289</v>
      </c>
      <c r="AB7" s="73"/>
      <c r="AC7" s="73"/>
      <c r="AD7" s="44"/>
      <c r="AE7" s="8" t="s">
        <v>6</v>
      </c>
      <c r="AF7" s="9" t="s">
        <v>7</v>
      </c>
      <c r="AG7" s="73" t="s">
        <v>68</v>
      </c>
      <c r="AH7" s="73"/>
      <c r="AI7" s="73"/>
      <c r="AJ7" s="73" t="s">
        <v>49</v>
      </c>
      <c r="AK7" s="73"/>
      <c r="AL7" s="73"/>
      <c r="AM7" s="73" t="s">
        <v>10</v>
      </c>
      <c r="AN7" s="73"/>
      <c r="AO7" s="73"/>
      <c r="AP7" s="70" t="s">
        <v>16</v>
      </c>
    </row>
    <row r="8" spans="1:50" s="2" customFormat="1" x14ac:dyDescent="0.25">
      <c r="A8" s="10" t="s">
        <v>17</v>
      </c>
      <c r="B8" s="10"/>
      <c r="C8" s="71" t="s">
        <v>143</v>
      </c>
      <c r="D8" s="71"/>
      <c r="E8" s="71"/>
      <c r="F8" s="71">
        <v>200</v>
      </c>
      <c r="G8" s="71"/>
      <c r="H8" s="71"/>
      <c r="I8" s="71">
        <v>40</v>
      </c>
      <c r="J8" s="71"/>
      <c r="K8" s="71"/>
      <c r="L8" s="71">
        <v>100</v>
      </c>
      <c r="M8" s="71"/>
      <c r="N8" s="71"/>
      <c r="O8" s="71">
        <v>60</v>
      </c>
      <c r="P8" s="71"/>
      <c r="Q8" s="71"/>
      <c r="R8" s="71">
        <v>200</v>
      </c>
      <c r="S8" s="71"/>
      <c r="T8" s="71"/>
      <c r="U8" s="71">
        <v>200</v>
      </c>
      <c r="V8" s="71"/>
      <c r="W8" s="71"/>
      <c r="X8" s="71">
        <v>200</v>
      </c>
      <c r="Y8" s="71"/>
      <c r="Z8" s="71"/>
      <c r="AA8" s="71">
        <v>38</v>
      </c>
      <c r="AB8" s="71"/>
      <c r="AC8" s="71"/>
      <c r="AD8" s="43"/>
      <c r="AE8" s="10" t="s">
        <v>17</v>
      </c>
      <c r="AF8" s="10"/>
      <c r="AG8" s="71">
        <v>70</v>
      </c>
      <c r="AH8" s="71"/>
      <c r="AI8" s="71"/>
      <c r="AJ8" s="71">
        <v>150</v>
      </c>
      <c r="AK8" s="71"/>
      <c r="AL8" s="71"/>
      <c r="AM8" s="71">
        <v>60</v>
      </c>
      <c r="AN8" s="71"/>
      <c r="AO8" s="71"/>
      <c r="AP8" s="70"/>
    </row>
    <row r="9" spans="1:50" x14ac:dyDescent="0.25">
      <c r="A9" s="5" t="s">
        <v>254</v>
      </c>
      <c r="B9" s="11" t="s">
        <v>39</v>
      </c>
      <c r="C9" s="12"/>
      <c r="D9" s="12"/>
      <c r="E9" s="10"/>
      <c r="F9" s="12"/>
      <c r="G9" s="12"/>
      <c r="H9" s="10"/>
      <c r="I9" s="12"/>
      <c r="J9" s="12"/>
      <c r="K9" s="10"/>
      <c r="L9" s="12">
        <v>100</v>
      </c>
      <c r="M9" s="12">
        <f>L9*B5/C5</f>
        <v>100</v>
      </c>
      <c r="N9" s="10">
        <f>(L9*B5/1000)/0.5</f>
        <v>2</v>
      </c>
      <c r="O9" s="12"/>
      <c r="P9" s="12"/>
      <c r="Q9" s="10"/>
      <c r="R9" s="12"/>
      <c r="S9" s="12"/>
      <c r="T9" s="10"/>
      <c r="U9" s="12"/>
      <c r="V9" s="12"/>
      <c r="W9" s="10"/>
      <c r="X9" s="12"/>
      <c r="Y9" s="12"/>
      <c r="Z9" s="10"/>
      <c r="AA9" s="12"/>
      <c r="AB9" s="12"/>
      <c r="AC9" s="10"/>
      <c r="AD9" s="10"/>
      <c r="AE9" s="5" t="s">
        <v>254</v>
      </c>
      <c r="AF9" s="11" t="s">
        <v>39</v>
      </c>
      <c r="AG9" s="12"/>
      <c r="AH9" s="12"/>
      <c r="AI9" s="10"/>
      <c r="AJ9" s="12"/>
      <c r="AK9" s="12"/>
      <c r="AL9" s="10"/>
      <c r="AM9" s="12"/>
      <c r="AN9" s="12"/>
      <c r="AO9" s="10"/>
      <c r="AP9" s="17">
        <f>E9+H9+K9+N9+Q9+T9+W9+Z9+AC9+AI9+AL9+AO9</f>
        <v>2</v>
      </c>
      <c r="AQ9" t="s">
        <v>300</v>
      </c>
      <c r="AR9" s="2">
        <f>C9+F9+I9+L9+O9+R9+U9+X9+AA9+AG9+AJ9+AM9</f>
        <v>100</v>
      </c>
    </row>
    <row r="10" spans="1:50" x14ac:dyDescent="0.25">
      <c r="A10" s="5" t="s">
        <v>19</v>
      </c>
      <c r="B10" s="11" t="s">
        <v>38</v>
      </c>
      <c r="C10" s="12">
        <v>36</v>
      </c>
      <c r="D10" s="12">
        <f>C10*B5/C5</f>
        <v>36</v>
      </c>
      <c r="E10" s="10">
        <f>(C10*B5/1000)</f>
        <v>0.36</v>
      </c>
      <c r="F10" s="12">
        <v>106</v>
      </c>
      <c r="G10" s="12">
        <f>F10*B5/C5</f>
        <v>106</v>
      </c>
      <c r="H10" s="10">
        <f>(F10*B5/1000)</f>
        <v>1.06</v>
      </c>
      <c r="I10" s="12"/>
      <c r="J10" s="12"/>
      <c r="K10" s="10"/>
      <c r="L10" s="12"/>
      <c r="M10" s="12"/>
      <c r="N10" s="10"/>
      <c r="O10" s="12"/>
      <c r="P10" s="12"/>
      <c r="Q10" s="10"/>
      <c r="R10" s="12"/>
      <c r="S10" s="12"/>
      <c r="T10" s="10"/>
      <c r="U10" s="12"/>
      <c r="V10" s="12"/>
      <c r="W10" s="10"/>
      <c r="X10" s="12"/>
      <c r="Y10" s="12"/>
      <c r="Z10" s="10"/>
      <c r="AA10" s="12"/>
      <c r="AB10" s="12"/>
      <c r="AC10" s="10"/>
      <c r="AD10" s="10"/>
      <c r="AE10" s="5" t="s">
        <v>19</v>
      </c>
      <c r="AF10" s="11" t="s">
        <v>38</v>
      </c>
      <c r="AG10" s="12">
        <v>20</v>
      </c>
      <c r="AH10" s="12">
        <f>AG10*B5/C5</f>
        <v>20</v>
      </c>
      <c r="AI10" s="10">
        <f>(AG10*B5/1000)</f>
        <v>0.2</v>
      </c>
      <c r="AJ10" s="12"/>
      <c r="AK10" s="12"/>
      <c r="AL10" s="10"/>
      <c r="AM10" s="12"/>
      <c r="AN10" s="12"/>
      <c r="AO10" s="10"/>
      <c r="AP10" s="17">
        <f t="shared" ref="AP10:AP41" si="0">E10+H10+K10+N10+Q10+T10+W10+Z10+AC10+AI10+AL10+AO10</f>
        <v>1.6199999999999999</v>
      </c>
      <c r="AR10" s="2">
        <f t="shared" ref="AR10:AR41" si="1">C10+F10+I10+L10+O10+R10+U10+X10+AA10+AG10+AJ10+AM10</f>
        <v>162</v>
      </c>
    </row>
    <row r="11" spans="1:50" x14ac:dyDescent="0.25">
      <c r="A11" s="5" t="s">
        <v>69</v>
      </c>
      <c r="B11" s="11" t="s">
        <v>18</v>
      </c>
      <c r="C11" s="12">
        <v>142.5</v>
      </c>
      <c r="D11" s="12">
        <f>C11*B5/C5</f>
        <v>142.5</v>
      </c>
      <c r="E11" s="10">
        <f>(C11*B5/1000)/0.2</f>
        <v>7.125</v>
      </c>
      <c r="F11" s="12"/>
      <c r="G11" s="12"/>
      <c r="H11" s="10"/>
      <c r="I11" s="12"/>
      <c r="J11" s="12"/>
      <c r="K11" s="10"/>
      <c r="L11" s="12"/>
      <c r="M11" s="12"/>
      <c r="N11" s="10"/>
      <c r="O11" s="12"/>
      <c r="P11" s="12"/>
      <c r="Q11" s="10"/>
      <c r="R11" s="12"/>
      <c r="S11" s="12"/>
      <c r="T11" s="10"/>
      <c r="U11" s="12"/>
      <c r="V11" s="12"/>
      <c r="W11" s="10"/>
      <c r="X11" s="12"/>
      <c r="Y11" s="12"/>
      <c r="Z11" s="10"/>
      <c r="AA11" s="12"/>
      <c r="AB11" s="12"/>
      <c r="AC11" s="10"/>
      <c r="AD11" s="10"/>
      <c r="AE11" s="5" t="s">
        <v>69</v>
      </c>
      <c r="AF11" s="11" t="s">
        <v>18</v>
      </c>
      <c r="AG11" s="12"/>
      <c r="AH11" s="12"/>
      <c r="AI11" s="10"/>
      <c r="AJ11" s="12"/>
      <c r="AK11" s="12"/>
      <c r="AL11" s="10"/>
      <c r="AM11" s="12"/>
      <c r="AN11" s="12"/>
      <c r="AO11" s="10"/>
      <c r="AP11" s="17">
        <f t="shared" si="0"/>
        <v>7.125</v>
      </c>
      <c r="AQ11" t="s">
        <v>172</v>
      </c>
      <c r="AR11" s="2">
        <f t="shared" si="1"/>
        <v>142.5</v>
      </c>
    </row>
    <row r="12" spans="1:50" x14ac:dyDescent="0.25">
      <c r="A12" s="5" t="s">
        <v>282</v>
      </c>
      <c r="B12" s="11" t="s">
        <v>18</v>
      </c>
      <c r="C12" s="12">
        <v>9</v>
      </c>
      <c r="D12" s="12">
        <f>C12*B5/C5</f>
        <v>9</v>
      </c>
      <c r="E12" s="10">
        <f>(C12*B5/1000)</f>
        <v>0.09</v>
      </c>
      <c r="F12" s="12"/>
      <c r="G12" s="12"/>
      <c r="H12" s="10"/>
      <c r="I12" s="12"/>
      <c r="J12" s="12"/>
      <c r="K12" s="10"/>
      <c r="L12" s="12"/>
      <c r="M12" s="12"/>
      <c r="N12" s="10"/>
      <c r="O12" s="12"/>
      <c r="P12" s="12"/>
      <c r="Q12" s="10"/>
      <c r="R12" s="12"/>
      <c r="S12" s="12"/>
      <c r="T12" s="10"/>
      <c r="U12" s="12"/>
      <c r="V12" s="12"/>
      <c r="W12" s="10"/>
      <c r="X12" s="12"/>
      <c r="Y12" s="12"/>
      <c r="Z12" s="10"/>
      <c r="AA12" s="12"/>
      <c r="AB12" s="12"/>
      <c r="AC12" s="10"/>
      <c r="AD12" s="10"/>
      <c r="AE12" s="5" t="s">
        <v>282</v>
      </c>
      <c r="AF12" s="11" t="s">
        <v>18</v>
      </c>
      <c r="AG12" s="12"/>
      <c r="AH12" s="12"/>
      <c r="AI12" s="10" t="s">
        <v>291</v>
      </c>
      <c r="AJ12" s="12"/>
      <c r="AK12" s="12"/>
      <c r="AL12" s="10"/>
      <c r="AM12" s="12"/>
      <c r="AN12" s="12"/>
      <c r="AO12" s="10"/>
      <c r="AP12" s="17" t="e">
        <f>E12+H12+K12+N12+Q12+T12+W12+Z12+AC12+AI12+AL12</f>
        <v>#VALUE!</v>
      </c>
      <c r="AR12" s="2">
        <f t="shared" si="1"/>
        <v>9</v>
      </c>
    </row>
    <row r="13" spans="1:50" x14ac:dyDescent="0.25">
      <c r="A13" s="5" t="s">
        <v>20</v>
      </c>
      <c r="B13" s="11" t="s">
        <v>39</v>
      </c>
      <c r="C13" s="12">
        <v>6</v>
      </c>
      <c r="D13" s="12">
        <f>C13*B5/C5</f>
        <v>6</v>
      </c>
      <c r="E13" s="10">
        <f>(C13*B5/1000)/0.045</f>
        <v>1.3333333333333333</v>
      </c>
      <c r="F13" s="12"/>
      <c r="G13" s="12"/>
      <c r="H13" s="10"/>
      <c r="I13" s="12"/>
      <c r="J13" s="12"/>
      <c r="K13" s="10"/>
      <c r="L13" s="12"/>
      <c r="M13" s="12"/>
      <c r="N13" s="10"/>
      <c r="O13" s="12"/>
      <c r="P13" s="12"/>
      <c r="Q13" s="10"/>
      <c r="R13" s="12"/>
      <c r="S13" s="12"/>
      <c r="T13" s="10"/>
      <c r="U13" s="12"/>
      <c r="V13" s="12"/>
      <c r="W13" s="10"/>
      <c r="X13" s="12"/>
      <c r="Y13" s="12"/>
      <c r="Z13" s="10"/>
      <c r="AA13" s="12"/>
      <c r="AB13" s="12"/>
      <c r="AC13" s="10"/>
      <c r="AD13" s="10"/>
      <c r="AE13" s="5" t="s">
        <v>20</v>
      </c>
      <c r="AF13" s="11" t="s">
        <v>39</v>
      </c>
      <c r="AG13" s="12">
        <v>1.1000000000000001</v>
      </c>
      <c r="AH13" s="12">
        <f>AG13*B5/C5</f>
        <v>1.1000000000000001</v>
      </c>
      <c r="AI13" s="10">
        <f>(AG13*B5/1000)/0.045</f>
        <v>0.24444444444444444</v>
      </c>
      <c r="AJ13" s="12"/>
      <c r="AK13" s="12"/>
      <c r="AL13" s="10"/>
      <c r="AM13" s="12"/>
      <c r="AN13" s="12"/>
      <c r="AO13" s="10"/>
      <c r="AP13" s="17">
        <f t="shared" si="0"/>
        <v>1.5777777777777777</v>
      </c>
      <c r="AQ13" t="s">
        <v>40</v>
      </c>
      <c r="AR13" s="2">
        <f t="shared" si="1"/>
        <v>7.1</v>
      </c>
    </row>
    <row r="14" spans="1:50" x14ac:dyDescent="0.25">
      <c r="A14" s="5" t="s">
        <v>281</v>
      </c>
      <c r="B14" s="11" t="s">
        <v>18</v>
      </c>
      <c r="C14" s="12">
        <v>3</v>
      </c>
      <c r="D14" s="12">
        <f>C14*B5/C5</f>
        <v>3</v>
      </c>
      <c r="E14" s="10">
        <f>(C14*B5/1000)</f>
        <v>0.03</v>
      </c>
      <c r="F14" s="12"/>
      <c r="G14" s="12"/>
      <c r="H14" s="10"/>
      <c r="I14" s="12"/>
      <c r="J14" s="12"/>
      <c r="K14" s="10"/>
      <c r="L14" s="12"/>
      <c r="M14" s="12"/>
      <c r="N14" s="10"/>
      <c r="O14" s="12"/>
      <c r="P14" s="12"/>
      <c r="Q14" s="10"/>
      <c r="R14" s="12"/>
      <c r="S14" s="12"/>
      <c r="T14" s="10"/>
      <c r="U14" s="12"/>
      <c r="V14" s="12"/>
      <c r="W14" s="10"/>
      <c r="X14" s="12"/>
      <c r="Y14" s="12"/>
      <c r="Z14" s="10"/>
      <c r="AA14" s="12"/>
      <c r="AB14" s="12"/>
      <c r="AC14" s="10"/>
      <c r="AD14" s="10"/>
      <c r="AE14" s="5" t="s">
        <v>281</v>
      </c>
      <c r="AF14" s="11" t="s">
        <v>18</v>
      </c>
      <c r="AG14" s="12"/>
      <c r="AH14" s="12"/>
      <c r="AI14" s="10"/>
      <c r="AJ14" s="12"/>
      <c r="AK14" s="12"/>
      <c r="AL14" s="10"/>
      <c r="AM14" s="12"/>
      <c r="AN14" s="12"/>
      <c r="AO14" s="10"/>
      <c r="AP14" s="17">
        <f t="shared" si="0"/>
        <v>0.03</v>
      </c>
      <c r="AR14" s="2">
        <f t="shared" si="1"/>
        <v>3</v>
      </c>
    </row>
    <row r="15" spans="1:50" x14ac:dyDescent="0.25">
      <c r="A15" s="5" t="s">
        <v>23</v>
      </c>
      <c r="B15" s="11" t="s">
        <v>18</v>
      </c>
      <c r="C15" s="12">
        <v>1.5</v>
      </c>
      <c r="D15" s="12">
        <f>C15*B5/C5</f>
        <v>1.5</v>
      </c>
      <c r="E15" s="10">
        <f>(C15*B5/1000)</f>
        <v>1.4999999999999999E-2</v>
      </c>
      <c r="F15" s="12">
        <v>10</v>
      </c>
      <c r="G15" s="12">
        <f>F15*B5/C5</f>
        <v>10</v>
      </c>
      <c r="H15" s="10">
        <f>(F15*B5/1000)</f>
        <v>0.1</v>
      </c>
      <c r="I15" s="12"/>
      <c r="J15" s="12"/>
      <c r="K15" s="10"/>
      <c r="L15" s="12"/>
      <c r="M15" s="12"/>
      <c r="N15" s="10"/>
      <c r="O15" s="12"/>
      <c r="P15" s="12"/>
      <c r="Q15" s="10"/>
      <c r="R15" s="12"/>
      <c r="S15" s="12"/>
      <c r="T15" s="10"/>
      <c r="U15" s="12"/>
      <c r="V15" s="12"/>
      <c r="W15" s="10"/>
      <c r="X15" s="12">
        <v>10</v>
      </c>
      <c r="Y15" s="12">
        <f>X15*B5/C5</f>
        <v>10</v>
      </c>
      <c r="Z15" s="10">
        <f>(X15*B5/1000)</f>
        <v>0.1</v>
      </c>
      <c r="AA15" s="12"/>
      <c r="AB15" s="12"/>
      <c r="AC15" s="10"/>
      <c r="AD15" s="10"/>
      <c r="AE15" s="5" t="s">
        <v>23</v>
      </c>
      <c r="AF15" s="11" t="s">
        <v>18</v>
      </c>
      <c r="AG15" s="12">
        <v>6.7</v>
      </c>
      <c r="AH15" s="12">
        <f>AG15*B5/C5</f>
        <v>6.7</v>
      </c>
      <c r="AI15" s="10">
        <f>(AG15*B5/1000)</f>
        <v>6.7000000000000004E-2</v>
      </c>
      <c r="AJ15" s="12"/>
      <c r="AK15" s="12"/>
      <c r="AL15" s="10"/>
      <c r="AM15" s="12"/>
      <c r="AN15" s="12"/>
      <c r="AO15" s="10"/>
      <c r="AP15" s="17">
        <f t="shared" si="0"/>
        <v>0.28200000000000003</v>
      </c>
      <c r="AR15" s="2">
        <f t="shared" si="1"/>
        <v>28.2</v>
      </c>
    </row>
    <row r="16" spans="1:50" x14ac:dyDescent="0.25">
      <c r="A16" s="5" t="s">
        <v>21</v>
      </c>
      <c r="B16" s="11" t="s">
        <v>18</v>
      </c>
      <c r="C16" s="12">
        <v>3</v>
      </c>
      <c r="D16" s="12">
        <f>C16*B5/C5</f>
        <v>3</v>
      </c>
      <c r="E16" s="10">
        <f>(C16*B5/1000)</f>
        <v>0.03</v>
      </c>
      <c r="F16" s="12"/>
      <c r="G16" s="12"/>
      <c r="H16" s="10"/>
      <c r="I16" s="12">
        <v>5</v>
      </c>
      <c r="J16" s="12">
        <f>I16*B5/C5</f>
        <v>5</v>
      </c>
      <c r="K16" s="10">
        <f>(I16*B5/1000)</f>
        <v>0.05</v>
      </c>
      <c r="L16" s="12"/>
      <c r="M16" s="12"/>
      <c r="N16" s="10"/>
      <c r="O16" s="12"/>
      <c r="P16" s="12"/>
      <c r="Q16" s="10"/>
      <c r="R16" s="12">
        <v>1.5</v>
      </c>
      <c r="S16" s="12">
        <f>R16*B5/C5</f>
        <v>1.5</v>
      </c>
      <c r="T16" s="10">
        <f>(R16*B5/1000)</f>
        <v>1.4999999999999999E-2</v>
      </c>
      <c r="U16" s="12">
        <v>3</v>
      </c>
      <c r="V16" s="12">
        <f>U16*B5/C5</f>
        <v>3</v>
      </c>
      <c r="W16" s="10">
        <f>(U16*B5/1000)</f>
        <v>0.03</v>
      </c>
      <c r="X16" s="12"/>
      <c r="Y16" s="12"/>
      <c r="Z16" s="10"/>
      <c r="AA16" s="12"/>
      <c r="AB16" s="12"/>
      <c r="AC16" s="10"/>
      <c r="AD16" s="10"/>
      <c r="AE16" s="5" t="s">
        <v>21</v>
      </c>
      <c r="AF16" s="11" t="s">
        <v>18</v>
      </c>
      <c r="AG16" s="12"/>
      <c r="AH16" s="12"/>
      <c r="AI16" s="10"/>
      <c r="AJ16" s="12"/>
      <c r="AK16" s="12"/>
      <c r="AL16" s="10"/>
      <c r="AM16" s="12"/>
      <c r="AN16" s="12"/>
      <c r="AO16" s="10"/>
      <c r="AP16" s="17">
        <f t="shared" si="0"/>
        <v>0.125</v>
      </c>
      <c r="AR16" s="2">
        <f t="shared" si="1"/>
        <v>12.5</v>
      </c>
    </row>
    <row r="17" spans="1:44" x14ac:dyDescent="0.25">
      <c r="A17" s="5" t="s">
        <v>34</v>
      </c>
      <c r="B17" s="11" t="s">
        <v>18</v>
      </c>
      <c r="C17" s="12">
        <v>6</v>
      </c>
      <c r="D17" s="12">
        <f>C17*B5/C5</f>
        <v>6</v>
      </c>
      <c r="E17" s="10">
        <f>(C17*B5/1000)</f>
        <v>0.06</v>
      </c>
      <c r="F17" s="12"/>
      <c r="G17" s="12"/>
      <c r="H17" s="10"/>
      <c r="I17" s="12"/>
      <c r="J17" s="12"/>
      <c r="K17" s="10"/>
      <c r="L17" s="12"/>
      <c r="M17" s="12"/>
      <c r="N17" s="10"/>
      <c r="O17" s="12"/>
      <c r="P17" s="12"/>
      <c r="Q17" s="10"/>
      <c r="R17" s="12">
        <v>6.4</v>
      </c>
      <c r="S17" s="12">
        <f>R17*B5/C5</f>
        <v>6.4</v>
      </c>
      <c r="T17" s="10">
        <f>(R17*B5/1000)</f>
        <v>6.4000000000000001E-2</v>
      </c>
      <c r="U17" s="12"/>
      <c r="V17" s="12"/>
      <c r="W17" s="10"/>
      <c r="X17" s="12"/>
      <c r="Y17" s="12"/>
      <c r="Z17" s="10"/>
      <c r="AA17" s="12"/>
      <c r="AB17" s="12"/>
      <c r="AC17" s="10"/>
      <c r="AD17" s="10"/>
      <c r="AE17" s="5" t="s">
        <v>34</v>
      </c>
      <c r="AF17" s="11" t="s">
        <v>18</v>
      </c>
      <c r="AG17" s="12"/>
      <c r="AH17" s="12"/>
      <c r="AI17" s="10"/>
      <c r="AJ17" s="12"/>
      <c r="AK17" s="12"/>
      <c r="AL17" s="10"/>
      <c r="AM17" s="12"/>
      <c r="AN17" s="12"/>
      <c r="AO17" s="10"/>
      <c r="AP17" s="17">
        <f t="shared" si="0"/>
        <v>0.124</v>
      </c>
      <c r="AR17" s="2">
        <f t="shared" si="1"/>
        <v>12.4</v>
      </c>
    </row>
    <row r="18" spans="1:44" x14ac:dyDescent="0.25">
      <c r="A18" s="5" t="s">
        <v>247</v>
      </c>
      <c r="B18" s="11" t="s">
        <v>39</v>
      </c>
      <c r="C18" s="12">
        <v>25</v>
      </c>
      <c r="D18" s="12">
        <f>C18*B5/C5</f>
        <v>25</v>
      </c>
      <c r="E18" s="10">
        <f>(C18*B5/1000)/0.38</f>
        <v>0.65789473684210531</v>
      </c>
      <c r="F18" s="12"/>
      <c r="G18" s="12"/>
      <c r="H18" s="10"/>
      <c r="I18" s="12"/>
      <c r="J18" s="12"/>
      <c r="K18" s="10"/>
      <c r="L18" s="12"/>
      <c r="M18" s="12"/>
      <c r="N18" s="10"/>
      <c r="O18" s="12"/>
      <c r="P18" s="12"/>
      <c r="Q18" s="10"/>
      <c r="R18" s="12"/>
      <c r="S18" s="12"/>
      <c r="T18" s="10"/>
      <c r="U18" s="12"/>
      <c r="V18" s="12"/>
      <c r="W18" s="10"/>
      <c r="X18" s="12"/>
      <c r="Y18" s="12"/>
      <c r="Z18" s="10"/>
      <c r="AA18" s="12"/>
      <c r="AB18" s="12"/>
      <c r="AC18" s="10"/>
      <c r="AD18" s="10"/>
      <c r="AE18" s="5" t="s">
        <v>247</v>
      </c>
      <c r="AF18" s="11" t="s">
        <v>39</v>
      </c>
      <c r="AG18" s="12"/>
      <c r="AH18" s="12"/>
      <c r="AI18" s="10"/>
      <c r="AJ18" s="12"/>
      <c r="AK18" s="12"/>
      <c r="AL18" s="10"/>
      <c r="AM18" s="12"/>
      <c r="AN18" s="12"/>
      <c r="AO18" s="10"/>
      <c r="AP18" s="17">
        <f t="shared" si="0"/>
        <v>0.65789473684210531</v>
      </c>
      <c r="AQ18" t="s">
        <v>78</v>
      </c>
      <c r="AR18" s="2">
        <f t="shared" si="1"/>
        <v>25</v>
      </c>
    </row>
    <row r="19" spans="1:44" x14ac:dyDescent="0.25">
      <c r="A19" s="5" t="s">
        <v>70</v>
      </c>
      <c r="B19" s="11" t="s">
        <v>18</v>
      </c>
      <c r="C19" s="12"/>
      <c r="D19" s="12"/>
      <c r="E19" s="10"/>
      <c r="F19" s="12">
        <v>2.25</v>
      </c>
      <c r="G19" s="12">
        <f>F19*B5/C5</f>
        <v>2.25</v>
      </c>
      <c r="H19" s="10">
        <f>(F19*B5/1000)</f>
        <v>2.2499999999999999E-2</v>
      </c>
      <c r="I19" s="12"/>
      <c r="J19" s="12"/>
      <c r="K19" s="10"/>
      <c r="L19" s="12"/>
      <c r="M19" s="12"/>
      <c r="N19" s="10"/>
      <c r="O19" s="12"/>
      <c r="P19" s="12"/>
      <c r="Q19" s="10"/>
      <c r="R19" s="12"/>
      <c r="S19" s="12"/>
      <c r="T19" s="10"/>
      <c r="U19" s="12"/>
      <c r="V19" s="12"/>
      <c r="W19" s="10"/>
      <c r="X19" s="12"/>
      <c r="Y19" s="12"/>
      <c r="Z19" s="10"/>
      <c r="AA19" s="12"/>
      <c r="AB19" s="12"/>
      <c r="AC19" s="10"/>
      <c r="AD19" s="10"/>
      <c r="AE19" s="5" t="s">
        <v>70</v>
      </c>
      <c r="AF19" s="11" t="s">
        <v>18</v>
      </c>
      <c r="AG19" s="12"/>
      <c r="AH19" s="12"/>
      <c r="AI19" s="10"/>
      <c r="AJ19" s="12"/>
      <c r="AK19" s="12"/>
      <c r="AL19" s="10"/>
      <c r="AM19" s="12"/>
      <c r="AN19" s="12"/>
      <c r="AO19" s="10"/>
      <c r="AP19" s="17">
        <f t="shared" si="0"/>
        <v>2.2499999999999999E-2</v>
      </c>
      <c r="AR19" s="2">
        <f t="shared" si="1"/>
        <v>2.25</v>
      </c>
    </row>
    <row r="20" spans="1:44" x14ac:dyDescent="0.25">
      <c r="A20" s="5" t="s">
        <v>257</v>
      </c>
      <c r="B20" s="11" t="s">
        <v>39</v>
      </c>
      <c r="C20" s="12"/>
      <c r="D20" s="12"/>
      <c r="E20" s="10"/>
      <c r="F20" s="12"/>
      <c r="G20" s="12"/>
      <c r="H20" s="10"/>
      <c r="I20" s="12">
        <v>35</v>
      </c>
      <c r="J20" s="12">
        <f>I20*B5/C5</f>
        <v>35</v>
      </c>
      <c r="K20" s="10">
        <f>(I20*B5/1000)/0.3</f>
        <v>1.1666666666666667</v>
      </c>
      <c r="L20" s="12"/>
      <c r="M20" s="12"/>
      <c r="N20" s="10"/>
      <c r="O20" s="12"/>
      <c r="P20" s="12"/>
      <c r="Q20" s="10"/>
      <c r="R20" s="12"/>
      <c r="S20" s="12"/>
      <c r="T20" s="10"/>
      <c r="U20" s="12"/>
      <c r="V20" s="12"/>
      <c r="W20" s="10"/>
      <c r="X20" s="12"/>
      <c r="Y20" s="12"/>
      <c r="Z20" s="10"/>
      <c r="AA20" s="12"/>
      <c r="AB20" s="12"/>
      <c r="AC20" s="10"/>
      <c r="AD20" s="10"/>
      <c r="AE20" s="5" t="s">
        <v>257</v>
      </c>
      <c r="AF20" s="11" t="s">
        <v>39</v>
      </c>
      <c r="AG20" s="12"/>
      <c r="AH20" s="12"/>
      <c r="AI20" s="10"/>
      <c r="AJ20" s="12"/>
      <c r="AK20" s="12"/>
      <c r="AL20" s="10"/>
      <c r="AM20" s="12"/>
      <c r="AN20" s="12"/>
      <c r="AO20" s="10"/>
      <c r="AP20" s="17">
        <f t="shared" si="0"/>
        <v>1.1666666666666667</v>
      </c>
      <c r="AQ20" t="s">
        <v>41</v>
      </c>
      <c r="AR20" s="2">
        <f t="shared" si="1"/>
        <v>35</v>
      </c>
    </row>
    <row r="21" spans="1:44" x14ac:dyDescent="0.25">
      <c r="A21" s="5" t="s">
        <v>26</v>
      </c>
      <c r="B21" s="11" t="s">
        <v>39</v>
      </c>
      <c r="C21" s="12"/>
      <c r="D21" s="12"/>
      <c r="E21" s="10"/>
      <c r="F21" s="12"/>
      <c r="G21" s="12"/>
      <c r="H21" s="10"/>
      <c r="I21" s="12"/>
      <c r="J21" s="12"/>
      <c r="K21" s="10"/>
      <c r="L21" s="12"/>
      <c r="M21" s="12"/>
      <c r="N21" s="10"/>
      <c r="O21" s="12"/>
      <c r="P21" s="12"/>
      <c r="Q21" s="10"/>
      <c r="R21" s="12"/>
      <c r="S21" s="12"/>
      <c r="T21" s="10"/>
      <c r="U21" s="12"/>
      <c r="V21" s="12"/>
      <c r="W21" s="10"/>
      <c r="X21" s="12"/>
      <c r="Y21" s="12"/>
      <c r="Z21" s="10"/>
      <c r="AA21" s="12">
        <v>38</v>
      </c>
      <c r="AB21" s="12">
        <f>AA21*B5/C5</f>
        <v>38</v>
      </c>
      <c r="AC21" s="10">
        <f>(AA21*B5/1000)/0.6</f>
        <v>0.63333333333333341</v>
      </c>
      <c r="AD21" s="10"/>
      <c r="AE21" s="5" t="s">
        <v>26</v>
      </c>
      <c r="AF21" s="11" t="s">
        <v>39</v>
      </c>
      <c r="AG21" s="12"/>
      <c r="AH21" s="12"/>
      <c r="AI21" s="10"/>
      <c r="AJ21" s="12"/>
      <c r="AK21" s="12"/>
      <c r="AL21" s="10"/>
      <c r="AM21" s="12"/>
      <c r="AN21" s="12"/>
      <c r="AO21" s="10"/>
      <c r="AP21" s="17">
        <f t="shared" si="0"/>
        <v>0.63333333333333341</v>
      </c>
      <c r="AQ21" t="s">
        <v>42</v>
      </c>
      <c r="AR21" s="2">
        <f t="shared" si="1"/>
        <v>38</v>
      </c>
    </row>
    <row r="22" spans="1:44" x14ac:dyDescent="0.25">
      <c r="A22" s="5" t="s">
        <v>258</v>
      </c>
      <c r="B22" s="11" t="s">
        <v>18</v>
      </c>
      <c r="C22" s="12"/>
      <c r="D22" s="12"/>
      <c r="E22" s="10"/>
      <c r="F22" s="12"/>
      <c r="G22" s="12"/>
      <c r="H22" s="10"/>
      <c r="I22" s="12"/>
      <c r="J22" s="12"/>
      <c r="K22" s="10"/>
      <c r="L22" s="12"/>
      <c r="M22" s="12"/>
      <c r="N22" s="10"/>
      <c r="O22" s="12">
        <v>3</v>
      </c>
      <c r="P22" s="12">
        <f>O22*B5/C5</f>
        <v>3</v>
      </c>
      <c r="Q22" s="10">
        <f>(O22*B5/1000)</f>
        <v>0.03</v>
      </c>
      <c r="R22" s="12">
        <v>1.5</v>
      </c>
      <c r="S22" s="12">
        <f>R22*B5/C5</f>
        <v>1.5</v>
      </c>
      <c r="T22" s="10">
        <f>(R22*B5/1000)</f>
        <v>1.4999999999999999E-2</v>
      </c>
      <c r="U22" s="12">
        <v>3</v>
      </c>
      <c r="V22" s="12">
        <f>U22*B5/C5</f>
        <v>3</v>
      </c>
      <c r="W22" s="10">
        <f>(U22*B5/1000)</f>
        <v>0.03</v>
      </c>
      <c r="X22" s="12"/>
      <c r="Y22" s="12"/>
      <c r="Z22" s="10"/>
      <c r="AA22" s="12"/>
      <c r="AB22" s="12"/>
      <c r="AC22" s="10"/>
      <c r="AD22" s="10"/>
      <c r="AE22" s="5" t="s">
        <v>258</v>
      </c>
      <c r="AF22" s="11" t="s">
        <v>18</v>
      </c>
      <c r="AG22" s="12">
        <v>1</v>
      </c>
      <c r="AH22" s="12">
        <f>AG22*B5/C5</f>
        <v>1</v>
      </c>
      <c r="AI22" s="10">
        <f>(AG22*B5/1000)</f>
        <v>0.01</v>
      </c>
      <c r="AJ22" s="12"/>
      <c r="AK22" s="12"/>
      <c r="AL22" s="10"/>
      <c r="AM22" s="12"/>
      <c r="AN22" s="12"/>
      <c r="AO22" s="10"/>
      <c r="AP22" s="17">
        <f t="shared" si="0"/>
        <v>8.4999999999999992E-2</v>
      </c>
      <c r="AR22" s="2">
        <f t="shared" si="1"/>
        <v>8.5</v>
      </c>
    </row>
    <row r="23" spans="1:44" x14ac:dyDescent="0.25">
      <c r="A23" s="19" t="s">
        <v>223</v>
      </c>
      <c r="B23" s="11" t="s">
        <v>18</v>
      </c>
      <c r="C23" s="12"/>
      <c r="D23" s="12"/>
      <c r="E23" s="10"/>
      <c r="F23" s="12"/>
      <c r="G23" s="12"/>
      <c r="H23" s="10"/>
      <c r="I23" s="12"/>
      <c r="J23" s="12"/>
      <c r="K23" s="10"/>
      <c r="L23" s="12"/>
      <c r="M23" s="12"/>
      <c r="N23" s="10"/>
      <c r="O23" s="12">
        <v>34</v>
      </c>
      <c r="P23" s="12">
        <f>O23*B5/C5</f>
        <v>34</v>
      </c>
      <c r="Q23" s="10">
        <f>(O23*B5/1000)</f>
        <v>0.34</v>
      </c>
      <c r="R23" s="12"/>
      <c r="S23" s="12"/>
      <c r="T23" s="10"/>
      <c r="U23" s="12"/>
      <c r="V23" s="12"/>
      <c r="W23" s="10"/>
      <c r="X23" s="12"/>
      <c r="Y23" s="12"/>
      <c r="Z23" s="10"/>
      <c r="AA23" s="12"/>
      <c r="AB23" s="12"/>
      <c r="AC23" s="10"/>
      <c r="AD23" s="10"/>
      <c r="AE23" s="19" t="s">
        <v>223</v>
      </c>
      <c r="AF23" s="11" t="s">
        <v>18</v>
      </c>
      <c r="AG23" s="12"/>
      <c r="AH23" s="12"/>
      <c r="AI23" s="10"/>
      <c r="AJ23" s="12"/>
      <c r="AK23" s="12"/>
      <c r="AL23" s="10"/>
      <c r="AM23" s="12"/>
      <c r="AN23" s="12"/>
      <c r="AO23" s="10"/>
      <c r="AP23" s="17">
        <f t="shared" si="0"/>
        <v>0.34</v>
      </c>
      <c r="AR23" s="2">
        <f t="shared" si="1"/>
        <v>34</v>
      </c>
    </row>
    <row r="24" spans="1:44" x14ac:dyDescent="0.25">
      <c r="A24" s="5" t="s">
        <v>186</v>
      </c>
      <c r="B24" s="11" t="s">
        <v>18</v>
      </c>
      <c r="C24" s="12"/>
      <c r="D24" s="12"/>
      <c r="E24" s="10"/>
      <c r="F24" s="12"/>
      <c r="G24" s="12"/>
      <c r="H24" s="10"/>
      <c r="I24" s="12"/>
      <c r="J24" s="12"/>
      <c r="K24" s="10"/>
      <c r="L24" s="12"/>
      <c r="M24" s="12"/>
      <c r="N24" s="10"/>
      <c r="O24" s="12">
        <v>26.2</v>
      </c>
      <c r="P24" s="12">
        <f>O24*B5/C5</f>
        <v>26.2</v>
      </c>
      <c r="Q24" s="10">
        <f>(O24*B5/1000)</f>
        <v>0.26200000000000001</v>
      </c>
      <c r="R24" s="12"/>
      <c r="S24" s="12"/>
      <c r="T24" s="10"/>
      <c r="U24" s="12"/>
      <c r="V24" s="12"/>
      <c r="W24" s="10"/>
      <c r="X24" s="12"/>
      <c r="Y24" s="12"/>
      <c r="Z24" s="10"/>
      <c r="AA24" s="12"/>
      <c r="AB24" s="12"/>
      <c r="AC24" s="10"/>
      <c r="AD24" s="10"/>
      <c r="AE24" s="5" t="s">
        <v>186</v>
      </c>
      <c r="AF24" s="11" t="s">
        <v>18</v>
      </c>
      <c r="AG24" s="12"/>
      <c r="AH24" s="12"/>
      <c r="AI24" s="10"/>
      <c r="AJ24" s="12"/>
      <c r="AK24" s="12"/>
      <c r="AL24" s="10"/>
      <c r="AM24" s="12"/>
      <c r="AN24" s="12"/>
      <c r="AO24" s="10"/>
      <c r="AP24" s="17">
        <f t="shared" si="0"/>
        <v>0.26200000000000001</v>
      </c>
      <c r="AR24" s="2">
        <f t="shared" si="1"/>
        <v>26.2</v>
      </c>
    </row>
    <row r="25" spans="1:44" x14ac:dyDescent="0.25">
      <c r="A25" s="5" t="s">
        <v>29</v>
      </c>
      <c r="B25" s="11" t="s">
        <v>18</v>
      </c>
      <c r="C25" s="12"/>
      <c r="D25" s="12"/>
      <c r="E25" s="10"/>
      <c r="F25" s="12"/>
      <c r="G25" s="12"/>
      <c r="H25" s="10"/>
      <c r="I25" s="12"/>
      <c r="J25" s="12"/>
      <c r="K25" s="10"/>
      <c r="L25" s="12"/>
      <c r="M25" s="12"/>
      <c r="N25" s="10"/>
      <c r="O25" s="12"/>
      <c r="P25" s="12"/>
      <c r="Q25" s="10"/>
      <c r="R25" s="12">
        <v>48</v>
      </c>
      <c r="S25" s="12">
        <f>R25*B5/C5</f>
        <v>48</v>
      </c>
      <c r="T25" s="10">
        <f>(R25*B5/1000)</f>
        <v>0.48</v>
      </c>
      <c r="U25" s="12"/>
      <c r="V25" s="12"/>
      <c r="W25" s="10"/>
      <c r="X25" s="12"/>
      <c r="Y25" s="12"/>
      <c r="Z25" s="10"/>
      <c r="AA25" s="12"/>
      <c r="AB25" s="12"/>
      <c r="AC25" s="10"/>
      <c r="AD25" s="10"/>
      <c r="AE25" s="5" t="s">
        <v>29</v>
      </c>
      <c r="AF25" s="11" t="s">
        <v>18</v>
      </c>
      <c r="AG25" s="12"/>
      <c r="AH25" s="12"/>
      <c r="AI25" s="10"/>
      <c r="AJ25" s="12"/>
      <c r="AK25" s="12"/>
      <c r="AL25" s="10"/>
      <c r="AM25" s="12"/>
      <c r="AN25" s="12"/>
      <c r="AO25" s="10"/>
      <c r="AP25" s="17">
        <f t="shared" si="0"/>
        <v>0.48</v>
      </c>
      <c r="AR25" s="2">
        <f t="shared" si="1"/>
        <v>48</v>
      </c>
    </row>
    <row r="26" spans="1:44" x14ac:dyDescent="0.25">
      <c r="A26" s="5" t="s">
        <v>262</v>
      </c>
      <c r="B26" s="11" t="s">
        <v>18</v>
      </c>
      <c r="C26" s="12"/>
      <c r="D26" s="12"/>
      <c r="E26" s="10"/>
      <c r="F26" s="12"/>
      <c r="G26" s="12"/>
      <c r="H26" s="10"/>
      <c r="I26" s="12"/>
      <c r="J26" s="12"/>
      <c r="K26" s="10"/>
      <c r="L26" s="12"/>
      <c r="M26" s="12"/>
      <c r="N26" s="10"/>
      <c r="O26" s="12">
        <v>4.8</v>
      </c>
      <c r="P26" s="12">
        <f>O26*B5/C5</f>
        <v>4.8</v>
      </c>
      <c r="Q26" s="10">
        <f>(O26*B5/1000)</f>
        <v>4.8000000000000001E-2</v>
      </c>
      <c r="R26" s="12">
        <v>10</v>
      </c>
      <c r="S26" s="12">
        <f>R26*B5/C5</f>
        <v>10</v>
      </c>
      <c r="T26" s="10">
        <f>(R26*B5/1000)</f>
        <v>0.1</v>
      </c>
      <c r="U26" s="12">
        <v>14.3</v>
      </c>
      <c r="V26" s="12">
        <f>U26*B5/C5</f>
        <v>14.3</v>
      </c>
      <c r="W26" s="10">
        <f>(U26*B5/1000)</f>
        <v>0.14299999999999999</v>
      </c>
      <c r="X26" s="12"/>
      <c r="Y26" s="12"/>
      <c r="Z26" s="10"/>
      <c r="AA26" s="12"/>
      <c r="AB26" s="12"/>
      <c r="AC26" s="10"/>
      <c r="AD26" s="10"/>
      <c r="AE26" s="5" t="s">
        <v>262</v>
      </c>
      <c r="AF26" s="11" t="s">
        <v>18</v>
      </c>
      <c r="AG26" s="12"/>
      <c r="AH26" s="12"/>
      <c r="AI26" s="10"/>
      <c r="AJ26" s="12"/>
      <c r="AK26" s="12"/>
      <c r="AL26" s="10"/>
      <c r="AM26" s="12"/>
      <c r="AN26" s="12"/>
      <c r="AO26" s="10"/>
      <c r="AP26" s="17">
        <f t="shared" si="0"/>
        <v>0.29100000000000004</v>
      </c>
      <c r="AR26" s="2">
        <f t="shared" si="1"/>
        <v>29.1</v>
      </c>
    </row>
    <row r="27" spans="1:44" x14ac:dyDescent="0.25">
      <c r="A27" s="5" t="s">
        <v>30</v>
      </c>
      <c r="B27" s="11" t="s">
        <v>18</v>
      </c>
      <c r="C27" s="12"/>
      <c r="D27" s="12"/>
      <c r="E27" s="10"/>
      <c r="F27" s="12"/>
      <c r="G27" s="12"/>
      <c r="H27" s="10"/>
      <c r="I27" s="12"/>
      <c r="J27" s="12"/>
      <c r="K27" s="10"/>
      <c r="L27" s="12"/>
      <c r="M27" s="12"/>
      <c r="N27" s="10"/>
      <c r="O27" s="12"/>
      <c r="P27" s="12"/>
      <c r="Q27" s="10"/>
      <c r="R27" s="12">
        <v>13.9</v>
      </c>
      <c r="S27" s="12">
        <f>R27*B5/C5</f>
        <v>13.9</v>
      </c>
      <c r="T27" s="10">
        <f>(R27*B5/1000)</f>
        <v>0.13900000000000001</v>
      </c>
      <c r="U27" s="12">
        <v>32</v>
      </c>
      <c r="V27" s="12">
        <f>U27*B5/C5</f>
        <v>32</v>
      </c>
      <c r="W27" s="10">
        <f>(U27*B5/1000)</f>
        <v>0.32</v>
      </c>
      <c r="X27" s="12"/>
      <c r="Y27" s="12"/>
      <c r="Z27" s="10"/>
      <c r="AA27" s="12"/>
      <c r="AB27" s="12"/>
      <c r="AC27" s="10"/>
      <c r="AD27" s="10"/>
      <c r="AE27" s="5" t="s">
        <v>30</v>
      </c>
      <c r="AF27" s="11" t="s">
        <v>18</v>
      </c>
      <c r="AG27" s="12"/>
      <c r="AH27" s="12"/>
      <c r="AI27" s="10"/>
      <c r="AJ27" s="12"/>
      <c r="AK27" s="12"/>
      <c r="AL27" s="10"/>
      <c r="AM27" s="12"/>
      <c r="AN27" s="12"/>
      <c r="AO27" s="10"/>
      <c r="AP27" s="17">
        <f t="shared" si="0"/>
        <v>0.45900000000000002</v>
      </c>
      <c r="AR27" s="2">
        <f t="shared" si="1"/>
        <v>45.9</v>
      </c>
    </row>
    <row r="28" spans="1:44" x14ac:dyDescent="0.25">
      <c r="A28" s="5" t="s">
        <v>71</v>
      </c>
      <c r="B28" s="11" t="s">
        <v>18</v>
      </c>
      <c r="C28" s="12"/>
      <c r="D28" s="12"/>
      <c r="E28" s="10"/>
      <c r="F28" s="12"/>
      <c r="G28" s="12"/>
      <c r="H28" s="10"/>
      <c r="I28" s="12"/>
      <c r="J28" s="12"/>
      <c r="K28" s="10"/>
      <c r="L28" s="12"/>
      <c r="M28" s="12"/>
      <c r="N28" s="10"/>
      <c r="O28" s="12"/>
      <c r="P28" s="12"/>
      <c r="Q28" s="10"/>
      <c r="R28" s="12">
        <v>37</v>
      </c>
      <c r="S28" s="12">
        <f>R28*B5/C5</f>
        <v>37</v>
      </c>
      <c r="T28" s="10">
        <f>(R28*B5/1000)</f>
        <v>0.37</v>
      </c>
      <c r="U28" s="12"/>
      <c r="V28" s="12"/>
      <c r="W28" s="10"/>
      <c r="X28" s="12"/>
      <c r="Y28" s="12"/>
      <c r="Z28" s="10"/>
      <c r="AA28" s="12"/>
      <c r="AB28" s="12"/>
      <c r="AC28" s="10"/>
      <c r="AD28" s="10"/>
      <c r="AE28" s="5" t="s">
        <v>71</v>
      </c>
      <c r="AF28" s="11" t="s">
        <v>18</v>
      </c>
      <c r="AG28" s="12"/>
      <c r="AH28" s="12"/>
      <c r="AI28" s="10"/>
      <c r="AJ28" s="12"/>
      <c r="AK28" s="12"/>
      <c r="AL28" s="10"/>
      <c r="AM28" s="12"/>
      <c r="AN28" s="12"/>
      <c r="AO28" s="10"/>
      <c r="AP28" s="17">
        <f t="shared" si="0"/>
        <v>0.37</v>
      </c>
      <c r="AR28" s="2">
        <f t="shared" si="1"/>
        <v>37</v>
      </c>
    </row>
    <row r="29" spans="1:44" x14ac:dyDescent="0.25">
      <c r="A29" s="5" t="s">
        <v>72</v>
      </c>
      <c r="B29" s="11" t="s">
        <v>18</v>
      </c>
      <c r="C29" s="12"/>
      <c r="D29" s="12"/>
      <c r="E29" s="10"/>
      <c r="F29" s="12"/>
      <c r="G29" s="12"/>
      <c r="H29" s="10"/>
      <c r="I29" s="12"/>
      <c r="J29" s="12"/>
      <c r="K29" s="10"/>
      <c r="L29" s="12"/>
      <c r="M29" s="12"/>
      <c r="N29" s="10"/>
      <c r="O29" s="12"/>
      <c r="P29" s="12"/>
      <c r="Q29" s="10"/>
      <c r="R29" s="12">
        <v>1.6</v>
      </c>
      <c r="S29" s="12">
        <f>R29*B5/C5</f>
        <v>1.6</v>
      </c>
      <c r="T29" s="10">
        <f>(R29*B5/1000)</f>
        <v>1.6E-2</v>
      </c>
      <c r="U29" s="12"/>
      <c r="V29" s="12"/>
      <c r="W29" s="10"/>
      <c r="X29" s="12"/>
      <c r="Y29" s="12"/>
      <c r="Z29" s="10"/>
      <c r="AA29" s="12"/>
      <c r="AB29" s="12"/>
      <c r="AC29" s="10"/>
      <c r="AD29" s="10"/>
      <c r="AE29" s="5" t="s">
        <v>72</v>
      </c>
      <c r="AF29" s="11" t="s">
        <v>18</v>
      </c>
      <c r="AG29" s="12"/>
      <c r="AH29" s="12"/>
      <c r="AI29" s="10"/>
      <c r="AJ29" s="12"/>
      <c r="AK29" s="12"/>
      <c r="AL29" s="10"/>
      <c r="AM29" s="12"/>
      <c r="AN29" s="12"/>
      <c r="AO29" s="10"/>
      <c r="AP29" s="17">
        <f t="shared" si="0"/>
        <v>1.6E-2</v>
      </c>
      <c r="AR29" s="2">
        <f t="shared" si="1"/>
        <v>1.6</v>
      </c>
    </row>
    <row r="30" spans="1:44" x14ac:dyDescent="0.25">
      <c r="A30" s="5" t="s">
        <v>268</v>
      </c>
      <c r="B30" s="11" t="s">
        <v>18</v>
      </c>
      <c r="C30" s="12"/>
      <c r="D30" s="12"/>
      <c r="E30" s="10"/>
      <c r="F30" s="12"/>
      <c r="G30" s="12"/>
      <c r="H30" s="10"/>
      <c r="I30" s="12"/>
      <c r="J30" s="12"/>
      <c r="K30" s="10"/>
      <c r="L30" s="12"/>
      <c r="M30" s="12"/>
      <c r="N30" s="10"/>
      <c r="O30" s="12"/>
      <c r="P30" s="12"/>
      <c r="Q30" s="10"/>
      <c r="R30" s="12">
        <v>25</v>
      </c>
      <c r="S30" s="12">
        <f>R30*B5/C5</f>
        <v>25</v>
      </c>
      <c r="T30" s="10">
        <f>(R30*B5/1000)</f>
        <v>0.25</v>
      </c>
      <c r="U30" s="12"/>
      <c r="V30" s="12"/>
      <c r="W30" s="10"/>
      <c r="X30" s="12"/>
      <c r="Y30" s="12"/>
      <c r="Z30" s="10"/>
      <c r="AA30" s="12"/>
      <c r="AB30" s="12"/>
      <c r="AC30" s="10"/>
      <c r="AD30" s="10"/>
      <c r="AE30" s="5" t="s">
        <v>268</v>
      </c>
      <c r="AF30" s="11" t="s">
        <v>18</v>
      </c>
      <c r="AG30" s="12"/>
      <c r="AH30" s="12"/>
      <c r="AI30" s="10"/>
      <c r="AJ30" s="12"/>
      <c r="AK30" s="12"/>
      <c r="AL30" s="10"/>
      <c r="AM30" s="12"/>
      <c r="AN30" s="12"/>
      <c r="AO30" s="10"/>
      <c r="AP30" s="17">
        <f t="shared" si="0"/>
        <v>0.25</v>
      </c>
      <c r="AR30" s="2">
        <f t="shared" si="1"/>
        <v>25</v>
      </c>
    </row>
    <row r="31" spans="1:44" x14ac:dyDescent="0.25">
      <c r="A31" s="5" t="s">
        <v>265</v>
      </c>
      <c r="B31" s="11" t="s">
        <v>18</v>
      </c>
      <c r="C31" s="12"/>
      <c r="D31" s="12"/>
      <c r="E31" s="10"/>
      <c r="F31" s="12"/>
      <c r="G31" s="12"/>
      <c r="H31" s="10"/>
      <c r="I31" s="12"/>
      <c r="J31" s="12"/>
      <c r="K31" s="10"/>
      <c r="L31" s="12"/>
      <c r="M31" s="12"/>
      <c r="N31" s="10"/>
      <c r="O31" s="12"/>
      <c r="P31" s="12"/>
      <c r="Q31" s="10"/>
      <c r="R31" s="12"/>
      <c r="S31" s="12"/>
      <c r="T31" s="10"/>
      <c r="U31" s="12">
        <v>74</v>
      </c>
      <c r="V31" s="12">
        <f>U31*B5/C5</f>
        <v>74</v>
      </c>
      <c r="W31" s="10">
        <f>(U31*B5/1000)</f>
        <v>0.74</v>
      </c>
      <c r="X31" s="12"/>
      <c r="Y31" s="12"/>
      <c r="Z31" s="10"/>
      <c r="AA31" s="12"/>
      <c r="AB31" s="12"/>
      <c r="AC31" s="10"/>
      <c r="AD31" s="10"/>
      <c r="AE31" s="5" t="s">
        <v>265</v>
      </c>
      <c r="AF31" s="11" t="s">
        <v>18</v>
      </c>
      <c r="AG31" s="12"/>
      <c r="AH31" s="12"/>
      <c r="AI31" s="10"/>
      <c r="AJ31" s="12"/>
      <c r="AK31" s="12"/>
      <c r="AL31" s="10"/>
      <c r="AM31" s="12"/>
      <c r="AN31" s="12"/>
      <c r="AO31" s="10"/>
      <c r="AP31" s="17">
        <f t="shared" si="0"/>
        <v>0.74</v>
      </c>
      <c r="AR31" s="2">
        <f t="shared" si="1"/>
        <v>74</v>
      </c>
    </row>
    <row r="32" spans="1:44" x14ac:dyDescent="0.25">
      <c r="A32" s="5" t="s">
        <v>256</v>
      </c>
      <c r="B32" s="11" t="s">
        <v>18</v>
      </c>
      <c r="C32" s="12"/>
      <c r="D32" s="12"/>
      <c r="E32" s="10"/>
      <c r="F32" s="12"/>
      <c r="G32" s="12"/>
      <c r="H32" s="10"/>
      <c r="I32" s="12"/>
      <c r="J32" s="12"/>
      <c r="K32" s="10"/>
      <c r="L32" s="12"/>
      <c r="M32" s="12"/>
      <c r="N32" s="10"/>
      <c r="O32" s="12"/>
      <c r="P32" s="12"/>
      <c r="Q32" s="10"/>
      <c r="R32" s="12"/>
      <c r="S32" s="12"/>
      <c r="T32" s="10"/>
      <c r="U32" s="12">
        <v>38</v>
      </c>
      <c r="V32" s="12">
        <f>U32*B5/C5</f>
        <v>38</v>
      </c>
      <c r="W32" s="10">
        <f>(U32*B5/1000)</f>
        <v>0.38</v>
      </c>
      <c r="X32" s="12"/>
      <c r="Y32" s="12"/>
      <c r="Z32" s="10"/>
      <c r="AA32" s="12"/>
      <c r="AB32" s="12"/>
      <c r="AC32" s="10"/>
      <c r="AD32" s="10"/>
      <c r="AE32" s="5" t="s">
        <v>256</v>
      </c>
      <c r="AF32" s="11" t="s">
        <v>18</v>
      </c>
      <c r="AG32" s="12"/>
      <c r="AH32" s="12"/>
      <c r="AI32" s="10"/>
      <c r="AJ32" s="12"/>
      <c r="AK32" s="12"/>
      <c r="AL32" s="10"/>
      <c r="AM32" s="12"/>
      <c r="AN32" s="12"/>
      <c r="AO32" s="10"/>
      <c r="AP32" s="17">
        <f t="shared" si="0"/>
        <v>0.38</v>
      </c>
      <c r="AR32" s="2">
        <f t="shared" si="1"/>
        <v>38</v>
      </c>
    </row>
    <row r="33" spans="1:44" x14ac:dyDescent="0.25">
      <c r="A33" s="5" t="s">
        <v>283</v>
      </c>
      <c r="B33" s="11" t="s">
        <v>39</v>
      </c>
      <c r="C33" s="12"/>
      <c r="D33" s="12"/>
      <c r="E33" s="10"/>
      <c r="F33" s="12"/>
      <c r="G33" s="12"/>
      <c r="H33" s="10"/>
      <c r="I33" s="12"/>
      <c r="J33" s="12"/>
      <c r="K33" s="10"/>
      <c r="L33" s="12"/>
      <c r="M33" s="12"/>
      <c r="N33" s="10"/>
      <c r="O33" s="12"/>
      <c r="P33" s="12"/>
      <c r="Q33" s="10"/>
      <c r="R33" s="12">
        <v>50</v>
      </c>
      <c r="S33" s="12">
        <f>R33*B5/C5</f>
        <v>50</v>
      </c>
      <c r="T33" s="10">
        <f>(R33*B5/1000)/0.4</f>
        <v>1.25</v>
      </c>
      <c r="U33" s="12"/>
      <c r="V33" s="12"/>
      <c r="W33" s="10"/>
      <c r="X33" s="12"/>
      <c r="Y33" s="12"/>
      <c r="Z33" s="10"/>
      <c r="AA33" s="12"/>
      <c r="AB33" s="12"/>
      <c r="AC33" s="10"/>
      <c r="AD33" s="10"/>
      <c r="AE33" s="5" t="s">
        <v>283</v>
      </c>
      <c r="AF33" s="11" t="s">
        <v>39</v>
      </c>
      <c r="AG33" s="12"/>
      <c r="AH33" s="12"/>
      <c r="AI33" s="10"/>
      <c r="AJ33" s="12"/>
      <c r="AK33" s="12"/>
      <c r="AL33" s="10"/>
      <c r="AM33" s="12"/>
      <c r="AN33" s="12"/>
      <c r="AO33" s="10"/>
      <c r="AP33" s="17">
        <f t="shared" si="0"/>
        <v>1.25</v>
      </c>
      <c r="AQ33" t="s">
        <v>43</v>
      </c>
      <c r="AR33" s="2">
        <f t="shared" si="1"/>
        <v>50</v>
      </c>
    </row>
    <row r="34" spans="1:44" x14ac:dyDescent="0.25">
      <c r="A34" s="5" t="s">
        <v>97</v>
      </c>
      <c r="B34" s="11" t="s">
        <v>18</v>
      </c>
      <c r="C34" s="12"/>
      <c r="D34" s="12"/>
      <c r="E34" s="10"/>
      <c r="F34" s="12"/>
      <c r="G34" s="12"/>
      <c r="H34" s="10"/>
      <c r="I34" s="12"/>
      <c r="J34" s="12"/>
      <c r="K34" s="10"/>
      <c r="L34" s="12"/>
      <c r="M34" s="12"/>
      <c r="N34" s="10"/>
      <c r="O34" s="12"/>
      <c r="P34" s="12"/>
      <c r="Q34" s="10"/>
      <c r="R34" s="12"/>
      <c r="S34" s="12"/>
      <c r="T34" s="10"/>
      <c r="U34" s="12"/>
      <c r="V34" s="12"/>
      <c r="W34" s="10"/>
      <c r="X34" s="12">
        <v>7.5</v>
      </c>
      <c r="Y34" s="12">
        <f>X34*B5/C5</f>
        <v>7.5</v>
      </c>
      <c r="Z34" s="10">
        <f>(X34*B5/1000)</f>
        <v>7.4999999999999997E-2</v>
      </c>
      <c r="AA34" s="12"/>
      <c r="AB34" s="12"/>
      <c r="AC34" s="10"/>
      <c r="AD34" s="10"/>
      <c r="AE34" s="5" t="s">
        <v>97</v>
      </c>
      <c r="AF34" s="11" t="s">
        <v>18</v>
      </c>
      <c r="AG34" s="12"/>
      <c r="AH34" s="12"/>
      <c r="AI34" s="10"/>
      <c r="AJ34" s="12"/>
      <c r="AK34" s="12"/>
      <c r="AL34" s="10"/>
      <c r="AM34" s="12"/>
      <c r="AN34" s="12"/>
      <c r="AO34" s="10"/>
      <c r="AP34" s="17">
        <f t="shared" si="0"/>
        <v>7.4999999999999997E-2</v>
      </c>
      <c r="AR34" s="2">
        <f t="shared" si="1"/>
        <v>7.5</v>
      </c>
    </row>
    <row r="35" spans="1:44" x14ac:dyDescent="0.25">
      <c r="A35" s="5" t="s">
        <v>33</v>
      </c>
      <c r="B35" s="11" t="s">
        <v>18</v>
      </c>
      <c r="C35" s="12"/>
      <c r="D35" s="12"/>
      <c r="E35" s="10"/>
      <c r="F35" s="12"/>
      <c r="G35" s="12"/>
      <c r="H35" s="10"/>
      <c r="I35" s="12"/>
      <c r="J35" s="12"/>
      <c r="K35" s="10"/>
      <c r="L35" s="12"/>
      <c r="M35" s="12"/>
      <c r="N35" s="10"/>
      <c r="O35" s="12"/>
      <c r="P35" s="12"/>
      <c r="Q35" s="10"/>
      <c r="R35" s="12"/>
      <c r="S35" s="12"/>
      <c r="T35" s="10"/>
      <c r="U35" s="12"/>
      <c r="V35" s="12"/>
      <c r="W35" s="10"/>
      <c r="X35" s="12"/>
      <c r="Y35" s="12"/>
      <c r="Z35" s="10"/>
      <c r="AA35" s="12"/>
      <c r="AB35" s="12"/>
      <c r="AC35" s="10"/>
      <c r="AD35" s="10"/>
      <c r="AE35" s="5" t="s">
        <v>33</v>
      </c>
      <c r="AF35" s="11" t="s">
        <v>18</v>
      </c>
      <c r="AG35" s="12">
        <v>40.799999999999997</v>
      </c>
      <c r="AH35" s="12">
        <f>AG35*B5/C5</f>
        <v>40.799999999999997</v>
      </c>
      <c r="AI35" s="10">
        <f>(AG35*B5/1000)</f>
        <v>0.40799999999999997</v>
      </c>
      <c r="AJ35" s="12"/>
      <c r="AK35" s="12"/>
      <c r="AL35" s="10"/>
      <c r="AM35" s="12"/>
      <c r="AN35" s="12"/>
      <c r="AO35" s="10"/>
      <c r="AP35" s="17">
        <f t="shared" si="0"/>
        <v>0.40799999999999997</v>
      </c>
      <c r="AR35" s="2">
        <f t="shared" si="1"/>
        <v>40.799999999999997</v>
      </c>
    </row>
    <row r="36" spans="1:44" x14ac:dyDescent="0.25">
      <c r="A36" s="5" t="s">
        <v>120</v>
      </c>
      <c r="B36" s="11" t="s">
        <v>18</v>
      </c>
      <c r="C36" s="12"/>
      <c r="D36" s="12"/>
      <c r="E36" s="10"/>
      <c r="F36" s="12"/>
      <c r="G36" s="12"/>
      <c r="H36" s="10"/>
      <c r="I36" s="12"/>
      <c r="J36" s="12"/>
      <c r="K36" s="10"/>
      <c r="L36" s="12"/>
      <c r="M36" s="12"/>
      <c r="N36" s="10"/>
      <c r="O36" s="12"/>
      <c r="P36" s="12"/>
      <c r="Q36" s="10"/>
      <c r="R36" s="12"/>
      <c r="S36" s="12"/>
      <c r="T36" s="10"/>
      <c r="U36" s="12"/>
      <c r="V36" s="12"/>
      <c r="W36" s="10"/>
      <c r="X36" s="12">
        <v>7.5</v>
      </c>
      <c r="Y36" s="12">
        <f>X36*B5/C5</f>
        <v>7.5</v>
      </c>
      <c r="Z36" s="10">
        <f>(X36*B5/1000)</f>
        <v>7.4999999999999997E-2</v>
      </c>
      <c r="AA36" s="12"/>
      <c r="AB36" s="12"/>
      <c r="AC36" s="10"/>
      <c r="AD36" s="10"/>
      <c r="AE36" s="5" t="s">
        <v>120</v>
      </c>
      <c r="AF36" s="11" t="s">
        <v>18</v>
      </c>
      <c r="AG36" s="12"/>
      <c r="AH36" s="12"/>
      <c r="AI36" s="10"/>
      <c r="AJ36" s="12"/>
      <c r="AK36" s="12"/>
      <c r="AL36" s="10"/>
      <c r="AM36" s="12"/>
      <c r="AN36" s="12"/>
      <c r="AO36" s="10"/>
      <c r="AP36" s="17">
        <f t="shared" si="0"/>
        <v>7.4999999999999997E-2</v>
      </c>
      <c r="AR36" s="2">
        <f t="shared" si="1"/>
        <v>7.5</v>
      </c>
    </row>
    <row r="37" spans="1:44" x14ac:dyDescent="0.25">
      <c r="A37" s="5" t="s">
        <v>229</v>
      </c>
      <c r="B37" s="11" t="s">
        <v>18</v>
      </c>
      <c r="C37" s="12"/>
      <c r="D37" s="12"/>
      <c r="E37" s="10"/>
      <c r="F37" s="12"/>
      <c r="G37" s="12"/>
      <c r="H37" s="10"/>
      <c r="I37" s="12"/>
      <c r="J37" s="12"/>
      <c r="K37" s="10"/>
      <c r="L37" s="12"/>
      <c r="M37" s="12"/>
      <c r="N37" s="10"/>
      <c r="O37" s="12"/>
      <c r="P37" s="12"/>
      <c r="Q37" s="10"/>
      <c r="R37" s="12"/>
      <c r="S37" s="12"/>
      <c r="T37" s="10"/>
      <c r="U37" s="12"/>
      <c r="V37" s="12"/>
      <c r="W37" s="10"/>
      <c r="X37" s="12"/>
      <c r="Y37" s="12"/>
      <c r="Z37" s="10"/>
      <c r="AA37" s="12"/>
      <c r="AB37" s="12"/>
      <c r="AC37" s="10"/>
      <c r="AD37" s="10"/>
      <c r="AE37" s="5" t="s">
        <v>229</v>
      </c>
      <c r="AF37" s="11" t="s">
        <v>18</v>
      </c>
      <c r="AG37" s="12">
        <v>8.4</v>
      </c>
      <c r="AH37" s="12">
        <f>AG37*B5/C5</f>
        <v>8.4</v>
      </c>
      <c r="AI37" s="10">
        <f>(AG37*B5/1000)</f>
        <v>8.4000000000000005E-2</v>
      </c>
      <c r="AJ37" s="12"/>
      <c r="AK37" s="12"/>
      <c r="AL37" s="10"/>
      <c r="AM37" s="12"/>
      <c r="AN37" s="12"/>
      <c r="AO37" s="10"/>
      <c r="AP37" s="17">
        <f t="shared" si="0"/>
        <v>8.4000000000000005E-2</v>
      </c>
      <c r="AR37" s="2">
        <f t="shared" si="1"/>
        <v>8.4</v>
      </c>
    </row>
    <row r="38" spans="1:44" ht="12.75" customHeight="1" x14ac:dyDescent="0.25">
      <c r="A38" s="5" t="s">
        <v>75</v>
      </c>
      <c r="B38" s="11" t="s">
        <v>39</v>
      </c>
      <c r="C38" s="12"/>
      <c r="D38" s="12"/>
      <c r="E38" s="10"/>
      <c r="F38" s="12"/>
      <c r="G38" s="12"/>
      <c r="H38" s="10"/>
      <c r="I38" s="12"/>
      <c r="J38" s="12"/>
      <c r="K38" s="10"/>
      <c r="L38" s="12"/>
      <c r="M38" s="12"/>
      <c r="N38" s="10"/>
      <c r="O38" s="12"/>
      <c r="P38" s="12"/>
      <c r="Q38" s="10"/>
      <c r="R38" s="12"/>
      <c r="S38" s="12"/>
      <c r="T38" s="10"/>
      <c r="U38" s="12"/>
      <c r="V38" s="12"/>
      <c r="W38" s="10"/>
      <c r="X38" s="12"/>
      <c r="Y38" s="12"/>
      <c r="Z38" s="10"/>
      <c r="AA38" s="12"/>
      <c r="AB38" s="12"/>
      <c r="AC38" s="10"/>
      <c r="AD38" s="10"/>
      <c r="AE38" s="5" t="s">
        <v>75</v>
      </c>
      <c r="AF38" s="11" t="s">
        <v>39</v>
      </c>
      <c r="AG38" s="12">
        <v>0.68</v>
      </c>
      <c r="AH38" s="12">
        <f>AG38*B5/C5</f>
        <v>0.68</v>
      </c>
      <c r="AI38" s="10">
        <f>(AG38*B5/1000)/0.01</f>
        <v>0.68</v>
      </c>
      <c r="AJ38" s="12"/>
      <c r="AK38" s="12"/>
      <c r="AL38" s="10"/>
      <c r="AM38" s="12"/>
      <c r="AN38" s="12"/>
      <c r="AO38" s="10"/>
      <c r="AP38" s="17">
        <f t="shared" si="0"/>
        <v>0.68</v>
      </c>
      <c r="AQ38" t="s">
        <v>230</v>
      </c>
      <c r="AR38" s="2">
        <f t="shared" si="1"/>
        <v>0.68</v>
      </c>
    </row>
    <row r="39" spans="1:44" ht="13.5" customHeight="1" x14ac:dyDescent="0.25">
      <c r="A39" s="5" t="s">
        <v>76</v>
      </c>
      <c r="B39" s="11" t="s">
        <v>18</v>
      </c>
      <c r="C39" s="12"/>
      <c r="D39" s="12"/>
      <c r="E39" s="10"/>
      <c r="F39" s="12"/>
      <c r="G39" s="12"/>
      <c r="H39" s="10"/>
      <c r="I39" s="12"/>
      <c r="J39" s="12"/>
      <c r="K39" s="10"/>
      <c r="L39" s="12"/>
      <c r="M39" s="12"/>
      <c r="N39" s="10"/>
      <c r="O39" s="12"/>
      <c r="P39" s="12"/>
      <c r="Q39" s="10"/>
      <c r="R39" s="12"/>
      <c r="S39" s="12"/>
      <c r="T39" s="10"/>
      <c r="U39" s="12"/>
      <c r="V39" s="12"/>
      <c r="W39" s="10"/>
      <c r="X39" s="12"/>
      <c r="Y39" s="12"/>
      <c r="Z39" s="10"/>
      <c r="AA39" s="12"/>
      <c r="AB39" s="12"/>
      <c r="AC39" s="10"/>
      <c r="AD39" s="10"/>
      <c r="AE39" s="5" t="s">
        <v>76</v>
      </c>
      <c r="AF39" s="11" t="s">
        <v>18</v>
      </c>
      <c r="AG39" s="12"/>
      <c r="AH39" s="12"/>
      <c r="AI39" s="10"/>
      <c r="AJ39" s="12">
        <v>150</v>
      </c>
      <c r="AK39" s="12">
        <f>AJ39*B5/C5</f>
        <v>150</v>
      </c>
      <c r="AL39" s="10">
        <f>(AJ39*B5/1000)</f>
        <v>1.5</v>
      </c>
      <c r="AM39" s="12"/>
      <c r="AN39" s="12"/>
      <c r="AO39" s="10"/>
      <c r="AP39" s="17">
        <f t="shared" si="0"/>
        <v>1.5</v>
      </c>
      <c r="AR39" s="2">
        <f t="shared" si="1"/>
        <v>150</v>
      </c>
    </row>
    <row r="40" spans="1:44" ht="12" customHeight="1" x14ac:dyDescent="0.25">
      <c r="A40" s="5" t="s">
        <v>37</v>
      </c>
      <c r="B40" s="11" t="s">
        <v>18</v>
      </c>
      <c r="C40" s="12"/>
      <c r="D40" s="12"/>
      <c r="E40" s="10"/>
      <c r="F40" s="12"/>
      <c r="G40" s="12"/>
      <c r="H40" s="10"/>
      <c r="I40" s="12"/>
      <c r="J40" s="12"/>
      <c r="K40" s="10"/>
      <c r="L40" s="12"/>
      <c r="M40" s="12"/>
      <c r="N40" s="10"/>
      <c r="O40" s="12"/>
      <c r="P40" s="12"/>
      <c r="Q40" s="10"/>
      <c r="R40" s="12"/>
      <c r="S40" s="12"/>
      <c r="T40" s="10"/>
      <c r="U40" s="12"/>
      <c r="V40" s="12"/>
      <c r="W40" s="10"/>
      <c r="X40" s="12"/>
      <c r="Y40" s="12"/>
      <c r="Z40" s="10"/>
      <c r="AA40" s="12"/>
      <c r="AB40" s="12"/>
      <c r="AC40" s="10"/>
      <c r="AD40" s="10"/>
      <c r="AE40" s="5" t="s">
        <v>37</v>
      </c>
      <c r="AF40" s="11" t="s">
        <v>18</v>
      </c>
      <c r="AG40" s="12"/>
      <c r="AH40" s="12"/>
      <c r="AI40" s="10"/>
      <c r="AJ40" s="12"/>
      <c r="AK40" s="12"/>
      <c r="AL40" s="10"/>
      <c r="AM40" s="12">
        <v>60</v>
      </c>
      <c r="AN40" s="12">
        <f>AM40*B5/C5</f>
        <v>60</v>
      </c>
      <c r="AO40" s="10">
        <f>(AM40*B5/1000)</f>
        <v>0.6</v>
      </c>
      <c r="AP40" s="17">
        <f t="shared" si="0"/>
        <v>0.6</v>
      </c>
      <c r="AR40" s="2">
        <f t="shared" si="1"/>
        <v>60</v>
      </c>
    </row>
    <row r="41" spans="1:44" ht="12.75" customHeight="1" x14ac:dyDescent="0.25">
      <c r="A41" s="5" t="s">
        <v>77</v>
      </c>
      <c r="B41" s="11" t="s">
        <v>18</v>
      </c>
      <c r="C41" s="12"/>
      <c r="D41" s="12"/>
      <c r="E41" s="10"/>
      <c r="F41" s="12"/>
      <c r="G41" s="12"/>
      <c r="H41" s="10"/>
      <c r="I41" s="12"/>
      <c r="J41" s="12"/>
      <c r="K41" s="10"/>
      <c r="L41" s="12"/>
      <c r="M41" s="12"/>
      <c r="N41" s="10"/>
      <c r="O41" s="12"/>
      <c r="P41" s="12"/>
      <c r="Q41" s="10"/>
      <c r="R41" s="12"/>
      <c r="S41" s="12"/>
      <c r="T41" s="10"/>
      <c r="U41" s="12"/>
      <c r="V41" s="12"/>
      <c r="W41" s="10"/>
      <c r="X41" s="12"/>
      <c r="Y41" s="12"/>
      <c r="Z41" s="10"/>
      <c r="AA41" s="12"/>
      <c r="AB41" s="12"/>
      <c r="AC41" s="10"/>
      <c r="AD41" s="10"/>
      <c r="AE41" s="5" t="s">
        <v>77</v>
      </c>
      <c r="AF41" s="11" t="s">
        <v>18</v>
      </c>
      <c r="AG41" s="12"/>
      <c r="AH41" s="12"/>
      <c r="AI41" s="10"/>
      <c r="AJ41" s="12"/>
      <c r="AK41" s="12"/>
      <c r="AL41" s="10"/>
      <c r="AM41" s="12">
        <v>5</v>
      </c>
      <c r="AN41" s="12">
        <f>AM41*B5/C5</f>
        <v>5</v>
      </c>
      <c r="AO41" s="10">
        <f>(AM41*B5/1000)</f>
        <v>0.05</v>
      </c>
      <c r="AP41" s="17">
        <f t="shared" si="0"/>
        <v>0.05</v>
      </c>
      <c r="AR41" s="2">
        <f t="shared" si="1"/>
        <v>5</v>
      </c>
    </row>
    <row r="42" spans="1:44" x14ac:dyDescent="0.25">
      <c r="O42" s="13"/>
      <c r="P42" s="13"/>
    </row>
  </sheetData>
  <mergeCells count="36">
    <mergeCell ref="U8:W8"/>
    <mergeCell ref="X8:Z8"/>
    <mergeCell ref="AA8:AC8"/>
    <mergeCell ref="AG8:AI8"/>
    <mergeCell ref="AJ8:AL8"/>
    <mergeCell ref="AM8:AO8"/>
    <mergeCell ref="AG7:AI7"/>
    <mergeCell ref="AJ7:AL7"/>
    <mergeCell ref="AM7:AO7"/>
    <mergeCell ref="AP7:AP8"/>
    <mergeCell ref="R8:T8"/>
    <mergeCell ref="AT4:AU4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C8:E8"/>
    <mergeCell ref="F8:H8"/>
    <mergeCell ref="I8:K8"/>
    <mergeCell ref="L8:N8"/>
    <mergeCell ref="O8:Q8"/>
    <mergeCell ref="AF3:AI3"/>
    <mergeCell ref="AJ3:AL3"/>
    <mergeCell ref="AM3:AO3"/>
    <mergeCell ref="AQ3:AS3"/>
    <mergeCell ref="AT3:AU3"/>
    <mergeCell ref="A4:A5"/>
    <mergeCell ref="AF4:AI4"/>
    <mergeCell ref="AJ4:AL4"/>
    <mergeCell ref="AM4:AO4"/>
    <mergeCell ref="AQ4:AS4"/>
  </mergeCells>
  <pageMargins left="0" right="0" top="0" bottom="0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BA40"/>
  <sheetViews>
    <sheetView zoomScaleNormal="100" workbookViewId="0">
      <pane xSplit="5" ySplit="8" topLeftCell="AC9" activePane="bottomRight" state="frozen"/>
      <selection pane="topRight" activeCell="F1" sqref="F1"/>
      <selection pane="bottomLeft" activeCell="A9" sqref="A9"/>
      <selection pane="bottomRight" activeCell="B6" sqref="B6"/>
    </sheetView>
  </sheetViews>
  <sheetFormatPr defaultRowHeight="15" x14ac:dyDescent="0.25"/>
  <cols>
    <col min="1" max="1" width="15.7109375" customWidth="1"/>
    <col min="2" max="2" width="4.7109375" customWidth="1"/>
    <col min="3" max="3" width="5.140625" customWidth="1"/>
    <col min="4" max="4" width="4.7109375" customWidth="1"/>
    <col min="5" max="5" width="4.7109375" style="2" customWidth="1"/>
    <col min="6" max="7" width="4.7109375" customWidth="1"/>
    <col min="8" max="8" width="4.7109375" style="2" customWidth="1"/>
    <col min="9" max="10" width="4.7109375" customWidth="1"/>
    <col min="11" max="11" width="4.7109375" style="2" customWidth="1"/>
    <col min="12" max="13" width="4.7109375" customWidth="1"/>
    <col min="14" max="14" width="4.7109375" style="2" customWidth="1"/>
    <col min="15" max="16" width="4.7109375" customWidth="1"/>
    <col min="17" max="17" width="4.7109375" style="2" customWidth="1"/>
    <col min="18" max="19" width="4.7109375" customWidth="1"/>
    <col min="20" max="20" width="4.7109375" style="2" customWidth="1"/>
    <col min="21" max="22" width="4.7109375" customWidth="1"/>
    <col min="23" max="23" width="4.7109375" style="2" customWidth="1"/>
    <col min="24" max="25" width="4.7109375" customWidth="1"/>
    <col min="26" max="26" width="4.7109375" style="2" customWidth="1"/>
    <col min="27" max="28" width="4.7109375" customWidth="1"/>
    <col min="29" max="29" width="4.7109375" style="2" customWidth="1"/>
    <col min="30" max="30" width="9.7109375" style="2" customWidth="1"/>
    <col min="31" max="31" width="19.85546875" style="2" customWidth="1"/>
    <col min="32" max="32" width="5.28515625" style="2" customWidth="1"/>
    <col min="33" max="34" width="4.7109375" customWidth="1"/>
    <col min="35" max="35" width="4.7109375" style="2" customWidth="1"/>
    <col min="36" max="37" width="4.7109375" customWidth="1"/>
    <col min="38" max="38" width="4.7109375" style="2" customWidth="1"/>
    <col min="39" max="39" width="4.7109375" style="13" customWidth="1"/>
    <col min="40" max="40" width="4.7109375" customWidth="1"/>
    <col min="41" max="41" width="4.7109375" style="2" customWidth="1"/>
    <col min="42" max="43" width="4.7109375" customWidth="1"/>
    <col min="44" max="44" width="4.7109375" style="2" customWidth="1"/>
    <col min="45" max="46" width="4.7109375" customWidth="1"/>
    <col min="47" max="47" width="4.7109375" style="2" customWidth="1"/>
    <col min="48" max="49" width="4.7109375" customWidth="1"/>
    <col min="50" max="50" width="4.7109375" style="2" customWidth="1"/>
    <col min="51" max="51" width="9.140625" style="2"/>
    <col min="53" max="53" width="9.140625" style="2"/>
  </cols>
  <sheetData>
    <row r="1" spans="1:53" ht="18.75" x14ac:dyDescent="0.3">
      <c r="A1" t="s">
        <v>99</v>
      </c>
      <c r="J1" s="1" t="s">
        <v>0</v>
      </c>
      <c r="K1" s="1"/>
      <c r="L1" s="1"/>
      <c r="M1" s="1"/>
    </row>
    <row r="2" spans="1:53" ht="18.75" x14ac:dyDescent="0.3">
      <c r="F2" t="s">
        <v>1</v>
      </c>
      <c r="J2" s="1"/>
      <c r="K2" s="1"/>
      <c r="L2" s="3"/>
      <c r="M2" s="3"/>
      <c r="N2" s="14"/>
      <c r="O2" t="s">
        <v>2</v>
      </c>
    </row>
    <row r="3" spans="1:53" ht="18.75" x14ac:dyDescent="0.3">
      <c r="E3" s="2" t="s">
        <v>235</v>
      </c>
      <c r="J3" s="1"/>
      <c r="K3" s="1"/>
      <c r="L3" s="4"/>
      <c r="M3" s="4"/>
      <c r="N3" s="15"/>
      <c r="Q3" s="2" t="s">
        <v>236</v>
      </c>
      <c r="AF3" s="67" t="s">
        <v>56</v>
      </c>
      <c r="AG3" s="67"/>
      <c r="AH3" s="67"/>
      <c r="AI3" s="67"/>
      <c r="AJ3" s="69"/>
      <c r="AK3" s="69"/>
      <c r="AL3" s="69"/>
      <c r="AM3" s="67" t="s">
        <v>57</v>
      </c>
      <c r="AN3" s="67"/>
      <c r="AO3" s="67"/>
      <c r="AQ3" s="67" t="s">
        <v>58</v>
      </c>
      <c r="AR3" s="67"/>
      <c r="AS3" s="67"/>
      <c r="AT3" s="67"/>
      <c r="AU3" s="67"/>
      <c r="AV3" s="25" t="s">
        <v>245</v>
      </c>
      <c r="AW3" s="25"/>
    </row>
    <row r="4" spans="1:53" x14ac:dyDescent="0.25">
      <c r="A4" s="66" t="s">
        <v>3</v>
      </c>
      <c r="B4" s="5" t="s">
        <v>4</v>
      </c>
      <c r="C4" s="5" t="s">
        <v>5</v>
      </c>
      <c r="AF4" s="67" t="s">
        <v>59</v>
      </c>
      <c r="AG4" s="67"/>
      <c r="AH4" s="67"/>
      <c r="AI4" s="67"/>
      <c r="AJ4" s="68"/>
      <c r="AK4" s="68"/>
      <c r="AL4" s="68"/>
      <c r="AM4" s="67" t="s">
        <v>222</v>
      </c>
      <c r="AN4" s="67"/>
      <c r="AO4" s="67"/>
      <c r="AQ4" s="67" t="s">
        <v>60</v>
      </c>
      <c r="AR4" s="67"/>
      <c r="AS4" s="67"/>
      <c r="AT4" s="68"/>
      <c r="AU4" s="68"/>
      <c r="AV4" s="25" t="s">
        <v>61</v>
      </c>
      <c r="AW4" s="25"/>
    </row>
    <row r="5" spans="1:53" x14ac:dyDescent="0.25">
      <c r="A5" s="66"/>
      <c r="B5" s="5">
        <v>10</v>
      </c>
      <c r="C5" s="5">
        <v>10</v>
      </c>
    </row>
    <row r="6" spans="1:53" ht="5.25" customHeight="1" x14ac:dyDescent="0.25">
      <c r="A6" s="6"/>
      <c r="B6" s="7"/>
      <c r="C6" s="7"/>
    </row>
    <row r="7" spans="1:53" ht="48" customHeight="1" x14ac:dyDescent="0.25">
      <c r="A7" s="8" t="s">
        <v>6</v>
      </c>
      <c r="B7" s="9" t="s">
        <v>7</v>
      </c>
      <c r="C7" s="72" t="s">
        <v>203</v>
      </c>
      <c r="D7" s="72"/>
      <c r="E7" s="72"/>
      <c r="F7" s="72" t="s">
        <v>249</v>
      </c>
      <c r="G7" s="72"/>
      <c r="H7" s="72"/>
      <c r="I7" s="73" t="s">
        <v>209</v>
      </c>
      <c r="J7" s="73"/>
      <c r="K7" s="73"/>
      <c r="L7" s="73" t="s">
        <v>48</v>
      </c>
      <c r="M7" s="73"/>
      <c r="N7" s="73"/>
      <c r="O7" s="75" t="s">
        <v>170</v>
      </c>
      <c r="P7" s="75"/>
      <c r="Q7" s="75"/>
      <c r="R7" s="72" t="s">
        <v>87</v>
      </c>
      <c r="S7" s="72"/>
      <c r="T7" s="72"/>
      <c r="U7" s="74" t="s">
        <v>79</v>
      </c>
      <c r="V7" s="74"/>
      <c r="W7" s="74"/>
      <c r="X7" s="73" t="s">
        <v>80</v>
      </c>
      <c r="Y7" s="73"/>
      <c r="Z7" s="73"/>
      <c r="AA7" s="73" t="s">
        <v>81</v>
      </c>
      <c r="AB7" s="73"/>
      <c r="AC7" s="73"/>
      <c r="AD7" s="24"/>
      <c r="AE7" s="8" t="s">
        <v>6</v>
      </c>
      <c r="AF7" s="9" t="s">
        <v>7</v>
      </c>
      <c r="AG7" s="73" t="s">
        <v>82</v>
      </c>
      <c r="AH7" s="73"/>
      <c r="AI7" s="73"/>
      <c r="AJ7" s="73" t="s">
        <v>289</v>
      </c>
      <c r="AK7" s="73"/>
      <c r="AL7" s="73"/>
      <c r="AM7" s="73" t="s">
        <v>83</v>
      </c>
      <c r="AN7" s="73"/>
      <c r="AO7" s="73"/>
      <c r="AP7" s="72" t="s">
        <v>14</v>
      </c>
      <c r="AQ7" s="72"/>
      <c r="AR7" s="72"/>
      <c r="AS7" s="73" t="s">
        <v>292</v>
      </c>
      <c r="AT7" s="73"/>
      <c r="AU7" s="73"/>
      <c r="AV7" s="73" t="s">
        <v>84</v>
      </c>
      <c r="AW7" s="73"/>
      <c r="AX7" s="73"/>
      <c r="AY7" s="70" t="s">
        <v>16</v>
      </c>
    </row>
    <row r="8" spans="1:53" s="2" customFormat="1" x14ac:dyDescent="0.25">
      <c r="A8" s="10" t="s">
        <v>17</v>
      </c>
      <c r="B8" s="10"/>
      <c r="C8" s="71">
        <v>200</v>
      </c>
      <c r="D8" s="71"/>
      <c r="E8" s="71"/>
      <c r="F8" s="71">
        <v>180</v>
      </c>
      <c r="G8" s="71"/>
      <c r="H8" s="71"/>
      <c r="I8" s="71" t="s">
        <v>194</v>
      </c>
      <c r="J8" s="71"/>
      <c r="K8" s="71"/>
      <c r="L8" s="71">
        <v>100</v>
      </c>
      <c r="M8" s="71"/>
      <c r="N8" s="71"/>
      <c r="O8" s="71">
        <v>60</v>
      </c>
      <c r="P8" s="71"/>
      <c r="Q8" s="71"/>
      <c r="R8" s="71">
        <v>200</v>
      </c>
      <c r="S8" s="71"/>
      <c r="T8" s="71"/>
      <c r="U8" s="71">
        <v>130</v>
      </c>
      <c r="V8" s="71"/>
      <c r="W8" s="71"/>
      <c r="X8" s="71">
        <v>80</v>
      </c>
      <c r="Y8" s="71"/>
      <c r="Z8" s="71"/>
      <c r="AA8" s="71">
        <v>30</v>
      </c>
      <c r="AB8" s="71"/>
      <c r="AC8" s="71"/>
      <c r="AD8" s="23"/>
      <c r="AE8" s="10" t="s">
        <v>17</v>
      </c>
      <c r="AF8" s="10"/>
      <c r="AG8" s="71">
        <v>200</v>
      </c>
      <c r="AH8" s="71"/>
      <c r="AI8" s="71"/>
      <c r="AJ8" s="71">
        <v>38</v>
      </c>
      <c r="AK8" s="71"/>
      <c r="AL8" s="71"/>
      <c r="AM8" s="71">
        <v>150</v>
      </c>
      <c r="AN8" s="71"/>
      <c r="AO8" s="71"/>
      <c r="AP8" s="71">
        <v>150</v>
      </c>
      <c r="AQ8" s="71"/>
      <c r="AR8" s="71"/>
      <c r="AS8" s="71">
        <v>30</v>
      </c>
      <c r="AT8" s="71"/>
      <c r="AU8" s="71"/>
      <c r="AV8" s="71">
        <v>60</v>
      </c>
      <c r="AW8" s="71"/>
      <c r="AX8" s="71"/>
      <c r="AY8" s="70"/>
    </row>
    <row r="9" spans="1:53" x14ac:dyDescent="0.25">
      <c r="A9" s="5" t="s">
        <v>254</v>
      </c>
      <c r="B9" s="11" t="s">
        <v>39</v>
      </c>
      <c r="C9" s="12"/>
      <c r="D9" s="12"/>
      <c r="E9" s="10"/>
      <c r="F9" s="12"/>
      <c r="G9" s="12"/>
      <c r="H9" s="10"/>
      <c r="I9" s="12"/>
      <c r="J9" s="12"/>
      <c r="K9" s="10"/>
      <c r="L9" s="12">
        <v>100</v>
      </c>
      <c r="M9" s="12">
        <f>L9*B5/C5</f>
        <v>100</v>
      </c>
      <c r="N9" s="10">
        <f>(L9*B5/1000)/0.5</f>
        <v>2</v>
      </c>
      <c r="O9" s="12"/>
      <c r="P9" s="12"/>
      <c r="Q9" s="10"/>
      <c r="R9" s="12"/>
      <c r="S9" s="12"/>
      <c r="T9" s="10"/>
      <c r="U9" s="12"/>
      <c r="V9" s="12"/>
      <c r="W9" s="10"/>
      <c r="X9" s="12"/>
      <c r="Y9" s="12"/>
      <c r="Z9" s="10"/>
      <c r="AA9" s="12"/>
      <c r="AB9" s="12"/>
      <c r="AC9" s="10"/>
      <c r="AD9" s="10"/>
      <c r="AE9" s="5" t="s">
        <v>254</v>
      </c>
      <c r="AF9" s="11" t="s">
        <v>39</v>
      </c>
      <c r="AG9" s="12"/>
      <c r="AH9" s="12"/>
      <c r="AI9" s="10"/>
      <c r="AJ9" s="12"/>
      <c r="AK9" s="12"/>
      <c r="AL9" s="10"/>
      <c r="AM9" s="12"/>
      <c r="AN9" s="12"/>
      <c r="AO9" s="28"/>
      <c r="AP9" s="12"/>
      <c r="AQ9" s="12"/>
      <c r="AR9" s="10"/>
      <c r="AS9" s="12"/>
      <c r="AT9" s="12"/>
      <c r="AU9" s="10"/>
      <c r="AV9" s="12"/>
      <c r="AW9" s="12"/>
      <c r="AX9" s="10"/>
      <c r="AY9" s="17">
        <f>E9+H9+K9+N9+Q9+T9+W9+Z9+AC9+AI9+AL9+AO9+AR9+AU9+AX9</f>
        <v>2</v>
      </c>
      <c r="AZ9" t="s">
        <v>300</v>
      </c>
      <c r="BA9" s="2">
        <f>C9+F9+I9+L9+O9+R9+U9+X9+AA9+AG9+AJ9+AM9+AP9+AS9+AV9</f>
        <v>100</v>
      </c>
    </row>
    <row r="10" spans="1:53" x14ac:dyDescent="0.25">
      <c r="A10" s="5" t="s">
        <v>27</v>
      </c>
      <c r="B10" s="11" t="s">
        <v>18</v>
      </c>
      <c r="C10" s="12"/>
      <c r="D10" s="12"/>
      <c r="E10" s="10"/>
      <c r="F10" s="12"/>
      <c r="G10" s="12"/>
      <c r="H10" s="10"/>
      <c r="I10" s="12"/>
      <c r="J10" s="12"/>
      <c r="K10" s="10"/>
      <c r="L10" s="12">
        <v>20</v>
      </c>
      <c r="M10" s="12">
        <f>L10*B5/C5</f>
        <v>20</v>
      </c>
      <c r="N10" s="10">
        <f>(L10*B5/1000)</f>
        <v>0.2</v>
      </c>
      <c r="O10" s="12"/>
      <c r="P10" s="12"/>
      <c r="Q10" s="10"/>
      <c r="R10" s="12"/>
      <c r="S10" s="12"/>
      <c r="T10" s="10"/>
      <c r="U10" s="12"/>
      <c r="V10" s="12"/>
      <c r="W10" s="10"/>
      <c r="X10" s="12"/>
      <c r="Y10" s="12"/>
      <c r="Z10" s="10"/>
      <c r="AA10" s="12"/>
      <c r="AB10" s="12"/>
      <c r="AC10" s="10"/>
      <c r="AD10" s="10"/>
      <c r="AE10" s="5" t="s">
        <v>27</v>
      </c>
      <c r="AF10" s="11" t="s">
        <v>18</v>
      </c>
      <c r="AG10" s="12"/>
      <c r="AH10" s="12"/>
      <c r="AI10" s="10"/>
      <c r="AJ10" s="12"/>
      <c r="AK10" s="12"/>
      <c r="AL10" s="10"/>
      <c r="AM10" s="12"/>
      <c r="AN10" s="12"/>
      <c r="AO10" s="28"/>
      <c r="AP10" s="12"/>
      <c r="AQ10" s="12"/>
      <c r="AR10" s="10"/>
      <c r="AS10" s="12"/>
      <c r="AT10" s="12"/>
      <c r="AU10" s="10"/>
      <c r="AV10" s="12"/>
      <c r="AW10" s="12"/>
      <c r="AX10" s="10"/>
      <c r="AY10" s="17">
        <f t="shared" ref="AY10:AY39" si="0">E10+H10+K10+N10+Q10+T10+W10+Z10+AC10+AI10+AL10+AO10+AR10+AU10+AX10</f>
        <v>0.2</v>
      </c>
      <c r="BA10" s="2">
        <f t="shared" ref="BA10:BA39" si="1">C10+F10+I10+L10+O10+R10+U10+X10+AA10+AG10+AJ10+AM10+AP10+AS10+AV10</f>
        <v>20</v>
      </c>
    </row>
    <row r="11" spans="1:53" x14ac:dyDescent="0.25">
      <c r="A11" s="5" t="s">
        <v>19</v>
      </c>
      <c r="B11" s="11" t="s">
        <v>38</v>
      </c>
      <c r="C11" s="12">
        <v>150</v>
      </c>
      <c r="D11" s="12">
        <f>C11*B5/C5</f>
        <v>150</v>
      </c>
      <c r="E11" s="10">
        <f>(C11*B5/1000)</f>
        <v>1.5</v>
      </c>
      <c r="F11" s="12"/>
      <c r="G11" s="12"/>
      <c r="H11" s="10"/>
      <c r="I11" s="12"/>
      <c r="J11" s="12"/>
      <c r="K11" s="10"/>
      <c r="L11" s="12"/>
      <c r="M11" s="12"/>
      <c r="N11" s="10"/>
      <c r="O11" s="12"/>
      <c r="P11" s="12"/>
      <c r="Q11" s="10"/>
      <c r="R11" s="12"/>
      <c r="S11" s="12"/>
      <c r="T11" s="10"/>
      <c r="U11" s="12">
        <v>20.8</v>
      </c>
      <c r="V11" s="12">
        <f>U11*B5/C5</f>
        <v>20.8</v>
      </c>
      <c r="W11" s="10">
        <f>(U11*B5/1000)</f>
        <v>0.20799999999999999</v>
      </c>
      <c r="X11" s="12">
        <v>16</v>
      </c>
      <c r="Y11" s="12">
        <f>X11*B5/C5</f>
        <v>16</v>
      </c>
      <c r="Z11" s="10">
        <f>(X11*B5/1000)</f>
        <v>0.16</v>
      </c>
      <c r="AA11" s="12">
        <v>27</v>
      </c>
      <c r="AB11" s="12">
        <f>AA11*B5/C5</f>
        <v>27</v>
      </c>
      <c r="AC11" s="10">
        <f>(AA11*B5/1000)</f>
        <v>0.27</v>
      </c>
      <c r="AD11" s="10"/>
      <c r="AE11" s="5" t="s">
        <v>19</v>
      </c>
      <c r="AF11" s="11" t="s">
        <v>38</v>
      </c>
      <c r="AG11" s="12"/>
      <c r="AH11" s="12"/>
      <c r="AI11" s="10"/>
      <c r="AJ11" s="12"/>
      <c r="AK11" s="12"/>
      <c r="AL11" s="10"/>
      <c r="AM11" s="12"/>
      <c r="AN11" s="12"/>
      <c r="AO11" s="28"/>
      <c r="AP11" s="12"/>
      <c r="AQ11" s="12"/>
      <c r="AR11" s="10"/>
      <c r="AS11" s="12"/>
      <c r="AT11" s="12"/>
      <c r="AU11" s="10"/>
      <c r="AV11" s="12"/>
      <c r="AW11" s="12"/>
      <c r="AX11" s="10"/>
      <c r="AY11" s="17">
        <f t="shared" si="0"/>
        <v>2.1379999999999999</v>
      </c>
      <c r="BA11" s="2">
        <f t="shared" si="1"/>
        <v>213.8</v>
      </c>
    </row>
    <row r="12" spans="1:53" x14ac:dyDescent="0.25">
      <c r="A12" s="5" t="s">
        <v>282</v>
      </c>
      <c r="B12" s="11" t="s">
        <v>18</v>
      </c>
      <c r="C12" s="12">
        <v>24</v>
      </c>
      <c r="D12" s="12">
        <f>C12*B5/C5</f>
        <v>24</v>
      </c>
      <c r="E12" s="10">
        <f>(C12*B5/1000)</f>
        <v>0.24</v>
      </c>
      <c r="F12" s="12"/>
      <c r="G12" s="12"/>
      <c r="H12" s="10"/>
      <c r="I12" s="12"/>
      <c r="J12" s="12"/>
      <c r="K12" s="10"/>
      <c r="L12" s="12"/>
      <c r="M12" s="12"/>
      <c r="N12" s="10"/>
      <c r="O12" s="12"/>
      <c r="P12" s="12"/>
      <c r="Q12" s="10"/>
      <c r="R12" s="12"/>
      <c r="S12" s="12"/>
      <c r="T12" s="10"/>
      <c r="U12" s="12"/>
      <c r="V12" s="12"/>
      <c r="W12" s="10"/>
      <c r="X12" s="12"/>
      <c r="Y12" s="12"/>
      <c r="Z12" s="10"/>
      <c r="AA12" s="12"/>
      <c r="AB12" s="12"/>
      <c r="AC12" s="10"/>
      <c r="AD12" s="10"/>
      <c r="AE12" s="5" t="s">
        <v>282</v>
      </c>
      <c r="AF12" s="11" t="s">
        <v>18</v>
      </c>
      <c r="AG12" s="12"/>
      <c r="AH12" s="12"/>
      <c r="AI12" s="10"/>
      <c r="AJ12" s="12"/>
      <c r="AK12" s="12"/>
      <c r="AL12" s="10"/>
      <c r="AM12" s="12"/>
      <c r="AN12" s="12"/>
      <c r="AO12" s="28"/>
      <c r="AP12" s="12"/>
      <c r="AQ12" s="12"/>
      <c r="AR12" s="10"/>
      <c r="AS12" s="12"/>
      <c r="AT12" s="12"/>
      <c r="AU12" s="10"/>
      <c r="AV12" s="12"/>
      <c r="AW12" s="12"/>
      <c r="AX12" s="10"/>
      <c r="AY12" s="17">
        <f t="shared" si="0"/>
        <v>0.24</v>
      </c>
      <c r="BA12" s="2">
        <f t="shared" si="1"/>
        <v>24</v>
      </c>
    </row>
    <row r="13" spans="1:53" x14ac:dyDescent="0.25">
      <c r="A13" s="5" t="s">
        <v>23</v>
      </c>
      <c r="B13" s="11" t="s">
        <v>18</v>
      </c>
      <c r="C13" s="12">
        <v>4</v>
      </c>
      <c r="D13" s="12">
        <f>C13*B5/C5</f>
        <v>4</v>
      </c>
      <c r="E13" s="10">
        <f>(C13*B5/1000)</f>
        <v>0.04</v>
      </c>
      <c r="F13" s="12"/>
      <c r="G13" s="12"/>
      <c r="H13" s="10"/>
      <c r="I13" s="12"/>
      <c r="J13" s="12"/>
      <c r="K13" s="10"/>
      <c r="L13" s="12"/>
      <c r="M13" s="12"/>
      <c r="N13" s="10"/>
      <c r="O13" s="12"/>
      <c r="P13" s="12"/>
      <c r="Q13" s="10"/>
      <c r="R13" s="12"/>
      <c r="S13" s="12"/>
      <c r="T13" s="10"/>
      <c r="U13" s="12"/>
      <c r="V13" s="12"/>
      <c r="W13" s="10"/>
      <c r="X13" s="12"/>
      <c r="Y13" s="12"/>
      <c r="Z13" s="10"/>
      <c r="AA13" s="12"/>
      <c r="AB13" s="12"/>
      <c r="AC13" s="10"/>
      <c r="AD13" s="10"/>
      <c r="AE13" s="5" t="s">
        <v>23</v>
      </c>
      <c r="AF13" s="11" t="s">
        <v>18</v>
      </c>
      <c r="AG13" s="12">
        <v>8</v>
      </c>
      <c r="AH13" s="12">
        <f>AG13*B5/C5</f>
        <v>8</v>
      </c>
      <c r="AI13" s="10">
        <f>(AG13*B5/1000)</f>
        <v>0.08</v>
      </c>
      <c r="AJ13" s="12"/>
      <c r="AK13" s="12"/>
      <c r="AL13" s="10"/>
      <c r="AM13" s="12"/>
      <c r="AN13" s="12"/>
      <c r="AO13" s="28"/>
      <c r="AP13" s="12">
        <v>10</v>
      </c>
      <c r="AQ13" s="12">
        <f>AP13*B5/C5</f>
        <v>10</v>
      </c>
      <c r="AR13" s="10">
        <f>(AP13*B5/1000)</f>
        <v>0.1</v>
      </c>
      <c r="AS13" s="12"/>
      <c r="AT13" s="12"/>
      <c r="AU13" s="10"/>
      <c r="AV13" s="12"/>
      <c r="AW13" s="12"/>
      <c r="AX13" s="10"/>
      <c r="AY13" s="17">
        <f t="shared" si="0"/>
        <v>0.22</v>
      </c>
      <c r="BA13" s="2">
        <f t="shared" si="1"/>
        <v>22</v>
      </c>
    </row>
    <row r="14" spans="1:53" x14ac:dyDescent="0.25">
      <c r="A14" s="5" t="s">
        <v>21</v>
      </c>
      <c r="B14" s="11" t="s">
        <v>18</v>
      </c>
      <c r="C14" s="12">
        <v>3</v>
      </c>
      <c r="D14" s="12">
        <f>C14*B5/C5</f>
        <v>3</v>
      </c>
      <c r="E14" s="10">
        <f>(C14*B5/1000)</f>
        <v>0.03</v>
      </c>
      <c r="F14" s="12"/>
      <c r="G14" s="12"/>
      <c r="H14" s="10"/>
      <c r="I14" s="12">
        <v>5</v>
      </c>
      <c r="J14" s="12">
        <f>I14*B5/C5</f>
        <v>5</v>
      </c>
      <c r="K14" s="10">
        <f>(I14*B5/1000)</f>
        <v>0.05</v>
      </c>
      <c r="L14" s="12"/>
      <c r="M14" s="12"/>
      <c r="N14" s="10"/>
      <c r="O14" s="12"/>
      <c r="P14" s="12"/>
      <c r="Q14" s="10"/>
      <c r="R14" s="12">
        <v>1.2</v>
      </c>
      <c r="S14" s="12">
        <f>R14*B5/C5</f>
        <v>1.2</v>
      </c>
      <c r="T14" s="10">
        <f>(R14*B5/1000)</f>
        <v>1.2E-2</v>
      </c>
      <c r="U14" s="12">
        <v>4.33</v>
      </c>
      <c r="V14" s="12">
        <f>U14*B5/C5</f>
        <v>4.33</v>
      </c>
      <c r="W14" s="10">
        <f>(U14*B5/1000)</f>
        <v>4.3299999999999998E-2</v>
      </c>
      <c r="X14" s="12"/>
      <c r="Y14" s="12"/>
      <c r="Z14" s="10"/>
      <c r="AA14" s="12">
        <v>1.35</v>
      </c>
      <c r="AB14" s="12">
        <f>AA14*B5/C5</f>
        <v>1.35</v>
      </c>
      <c r="AC14" s="10">
        <f>(AA14*B5/1000)</f>
        <v>1.35E-2</v>
      </c>
      <c r="AD14" s="10"/>
      <c r="AE14" s="5" t="s">
        <v>21</v>
      </c>
      <c r="AF14" s="11" t="s">
        <v>18</v>
      </c>
      <c r="AG14" s="12"/>
      <c r="AH14" s="12"/>
      <c r="AI14" s="10"/>
      <c r="AJ14" s="12"/>
      <c r="AK14" s="12"/>
      <c r="AL14" s="10"/>
      <c r="AM14" s="12">
        <v>4.5</v>
      </c>
      <c r="AN14" s="12">
        <f>AM14*B5/C5</f>
        <v>4.5</v>
      </c>
      <c r="AO14" s="28">
        <f>(AM14*B5/1000)</f>
        <v>4.4999999999999998E-2</v>
      </c>
      <c r="AP14" s="12"/>
      <c r="AQ14" s="12"/>
      <c r="AR14" s="10"/>
      <c r="AS14" s="12"/>
      <c r="AT14" s="12"/>
      <c r="AU14" s="10"/>
      <c r="AV14" s="12"/>
      <c r="AW14" s="12"/>
      <c r="AX14" s="10"/>
      <c r="AY14" s="17">
        <f t="shared" si="0"/>
        <v>0.19380000000000003</v>
      </c>
      <c r="BA14" s="2">
        <f t="shared" si="1"/>
        <v>19.38</v>
      </c>
    </row>
    <row r="15" spans="1:53" x14ac:dyDescent="0.25">
      <c r="A15" s="5" t="s">
        <v>267</v>
      </c>
      <c r="B15" s="11" t="s">
        <v>18</v>
      </c>
      <c r="C15" s="12"/>
      <c r="D15" s="12"/>
      <c r="E15" s="10"/>
      <c r="F15" s="12">
        <v>2.25</v>
      </c>
      <c r="G15" s="12">
        <f>F15*B5/C5</f>
        <v>2.25</v>
      </c>
      <c r="H15" s="10">
        <f>(F15*B5/1000)</f>
        <v>2.2499999999999999E-2</v>
      </c>
      <c r="I15" s="12"/>
      <c r="J15" s="12"/>
      <c r="K15" s="10"/>
      <c r="L15" s="12"/>
      <c r="M15" s="12"/>
      <c r="N15" s="10"/>
      <c r="O15" s="12"/>
      <c r="P15" s="12"/>
      <c r="Q15" s="10"/>
      <c r="R15" s="12"/>
      <c r="S15" s="12"/>
      <c r="T15" s="10"/>
      <c r="U15" s="12"/>
      <c r="V15" s="12"/>
      <c r="W15" s="10"/>
      <c r="X15" s="12"/>
      <c r="Y15" s="12"/>
      <c r="Z15" s="10"/>
      <c r="AA15" s="12"/>
      <c r="AB15" s="12"/>
      <c r="AC15" s="10"/>
      <c r="AD15" s="10"/>
      <c r="AE15" s="5" t="s">
        <v>267</v>
      </c>
      <c r="AF15" s="11" t="s">
        <v>18</v>
      </c>
      <c r="AG15" s="12"/>
      <c r="AH15" s="12"/>
      <c r="AI15" s="10"/>
      <c r="AJ15" s="12"/>
      <c r="AK15" s="12"/>
      <c r="AL15" s="10"/>
      <c r="AM15" s="12"/>
      <c r="AN15" s="12"/>
      <c r="AO15" s="28"/>
      <c r="AP15" s="12"/>
      <c r="AQ15" s="12"/>
      <c r="AR15" s="10"/>
      <c r="AS15" s="12"/>
      <c r="AT15" s="12"/>
      <c r="AU15" s="10"/>
      <c r="AV15" s="12"/>
      <c r="AW15" s="12"/>
      <c r="AX15" s="10"/>
      <c r="AY15" s="17">
        <f t="shared" si="0"/>
        <v>2.2499999999999999E-2</v>
      </c>
      <c r="BA15" s="2">
        <f t="shared" si="1"/>
        <v>2.25</v>
      </c>
    </row>
    <row r="16" spans="1:53" x14ac:dyDescent="0.25">
      <c r="A16" s="5" t="s">
        <v>250</v>
      </c>
      <c r="B16" s="11" t="s">
        <v>39</v>
      </c>
      <c r="C16" s="12"/>
      <c r="D16" s="12"/>
      <c r="E16" s="10"/>
      <c r="F16" s="12">
        <v>34</v>
      </c>
      <c r="G16" s="12">
        <f>F16*B5/C5</f>
        <v>34</v>
      </c>
      <c r="H16" s="10">
        <f>(F16*B5/1000)/0.38</f>
        <v>0.89473684210526316</v>
      </c>
      <c r="I16" s="12"/>
      <c r="J16" s="12"/>
      <c r="K16" s="10"/>
      <c r="L16" s="12"/>
      <c r="M16" s="12"/>
      <c r="N16" s="10"/>
      <c r="O16" s="12"/>
      <c r="P16" s="12"/>
      <c r="Q16" s="10"/>
      <c r="R16" s="12"/>
      <c r="S16" s="12"/>
      <c r="T16" s="10"/>
      <c r="U16" s="12"/>
      <c r="V16" s="12"/>
      <c r="W16" s="10"/>
      <c r="X16" s="12"/>
      <c r="Y16" s="12"/>
      <c r="Z16" s="10"/>
      <c r="AA16" s="12"/>
      <c r="AB16" s="12"/>
      <c r="AC16" s="10"/>
      <c r="AD16" s="10"/>
      <c r="AE16" s="5" t="s">
        <v>250</v>
      </c>
      <c r="AF16" s="11" t="s">
        <v>39</v>
      </c>
      <c r="AG16" s="12"/>
      <c r="AH16" s="12"/>
      <c r="AI16" s="10"/>
      <c r="AJ16" s="12"/>
      <c r="AK16" s="12"/>
      <c r="AL16" s="10"/>
      <c r="AM16" s="12"/>
      <c r="AN16" s="12"/>
      <c r="AO16" s="28"/>
      <c r="AP16" s="12"/>
      <c r="AQ16" s="12"/>
      <c r="AR16" s="10"/>
      <c r="AS16" s="12"/>
      <c r="AT16" s="12"/>
      <c r="AU16" s="10"/>
      <c r="AV16" s="12"/>
      <c r="AW16" s="12"/>
      <c r="AX16" s="10"/>
      <c r="AY16" s="17">
        <f t="shared" si="0"/>
        <v>0.89473684210526316</v>
      </c>
      <c r="AZ16" t="s">
        <v>227</v>
      </c>
      <c r="BA16" s="2">
        <f t="shared" si="1"/>
        <v>34</v>
      </c>
    </row>
    <row r="17" spans="1:53" x14ac:dyDescent="0.25">
      <c r="A17" s="5" t="s">
        <v>51</v>
      </c>
      <c r="B17" s="11" t="s">
        <v>18</v>
      </c>
      <c r="C17" s="12"/>
      <c r="D17" s="12"/>
      <c r="E17" s="10"/>
      <c r="F17" s="12"/>
      <c r="G17" s="12"/>
      <c r="H17" s="10"/>
      <c r="I17" s="12">
        <v>10</v>
      </c>
      <c r="J17" s="12">
        <v>10</v>
      </c>
      <c r="K17" s="10">
        <f>(I17*B5/1000)</f>
        <v>0.1</v>
      </c>
      <c r="L17" s="12"/>
      <c r="M17" s="12"/>
      <c r="N17" s="10"/>
      <c r="O17" s="12"/>
      <c r="P17" s="12"/>
      <c r="Q17" s="10"/>
      <c r="R17" s="12"/>
      <c r="S17" s="12"/>
      <c r="T17" s="10"/>
      <c r="U17" s="12"/>
      <c r="V17" s="12"/>
      <c r="W17" s="10"/>
      <c r="X17" s="12"/>
      <c r="Y17" s="12"/>
      <c r="Z17" s="10"/>
      <c r="AA17" s="12"/>
      <c r="AB17" s="12"/>
      <c r="AC17" s="10"/>
      <c r="AD17" s="10"/>
      <c r="AE17" s="5" t="s">
        <v>51</v>
      </c>
      <c r="AF17" s="11" t="s">
        <v>18</v>
      </c>
      <c r="AG17" s="12"/>
      <c r="AH17" s="12"/>
      <c r="AI17" s="10"/>
      <c r="AJ17" s="12"/>
      <c r="AK17" s="12"/>
      <c r="AL17" s="10"/>
      <c r="AM17" s="12"/>
      <c r="AN17" s="12"/>
      <c r="AO17" s="28"/>
      <c r="AP17" s="12"/>
      <c r="AQ17" s="12"/>
      <c r="AR17" s="10"/>
      <c r="AS17" s="12"/>
      <c r="AT17" s="12"/>
      <c r="AU17" s="10"/>
      <c r="AV17" s="12"/>
      <c r="AW17" s="12"/>
      <c r="AX17" s="10"/>
      <c r="AY17" s="17">
        <f t="shared" si="0"/>
        <v>0.1</v>
      </c>
      <c r="BA17" s="2">
        <f t="shared" si="1"/>
        <v>10</v>
      </c>
    </row>
    <row r="18" spans="1:53" x14ac:dyDescent="0.25">
      <c r="A18" s="5" t="s">
        <v>257</v>
      </c>
      <c r="B18" s="11" t="s">
        <v>39</v>
      </c>
      <c r="C18" s="12"/>
      <c r="D18" s="12"/>
      <c r="E18" s="10"/>
      <c r="F18" s="12"/>
      <c r="G18" s="12"/>
      <c r="H18" s="10"/>
      <c r="I18" s="12">
        <v>30</v>
      </c>
      <c r="J18" s="12">
        <f>I18*B5/C5</f>
        <v>30</v>
      </c>
      <c r="K18" s="10">
        <f>(I18*B5/1000)/0.3</f>
        <v>1</v>
      </c>
      <c r="L18" s="12"/>
      <c r="M18" s="12"/>
      <c r="N18" s="10"/>
      <c r="O18" s="12"/>
      <c r="P18" s="12"/>
      <c r="Q18" s="10"/>
      <c r="R18" s="12"/>
      <c r="S18" s="12"/>
      <c r="T18" s="10"/>
      <c r="U18" s="12"/>
      <c r="V18" s="12"/>
      <c r="W18" s="10"/>
      <c r="X18" s="12">
        <v>12</v>
      </c>
      <c r="Y18" s="12">
        <f>X18*B5/C5</f>
        <v>12</v>
      </c>
      <c r="Z18" s="10">
        <f>(X18*B5/1000)/0.3</f>
        <v>0.4</v>
      </c>
      <c r="AA18" s="12"/>
      <c r="AB18" s="12"/>
      <c r="AC18" s="10"/>
      <c r="AD18" s="10"/>
      <c r="AE18" s="5" t="s">
        <v>257</v>
      </c>
      <c r="AF18" s="11" t="s">
        <v>39</v>
      </c>
      <c r="AG18" s="12"/>
      <c r="AH18" s="12"/>
      <c r="AI18" s="10"/>
      <c r="AJ18" s="12"/>
      <c r="AK18" s="12"/>
      <c r="AL18" s="10"/>
      <c r="AM18" s="12"/>
      <c r="AN18" s="12"/>
      <c r="AO18" s="28"/>
      <c r="AP18" s="12"/>
      <c r="AQ18" s="12"/>
      <c r="AR18" s="10"/>
      <c r="AS18" s="12">
        <v>30</v>
      </c>
      <c r="AT18" s="12">
        <f>AS18*B5/C5</f>
        <v>30</v>
      </c>
      <c r="AU18" s="10">
        <f>(AS18*B5/1000)/0.3</f>
        <v>1</v>
      </c>
      <c r="AV18" s="12"/>
      <c r="AW18" s="12"/>
      <c r="AX18" s="10"/>
      <c r="AY18" s="17">
        <f t="shared" si="0"/>
        <v>2.4</v>
      </c>
      <c r="AZ18" t="s">
        <v>41</v>
      </c>
      <c r="BA18" s="2">
        <f t="shared" si="1"/>
        <v>72</v>
      </c>
    </row>
    <row r="19" spans="1:53" x14ac:dyDescent="0.25">
      <c r="A19" s="5" t="s">
        <v>26</v>
      </c>
      <c r="B19" s="11" t="s">
        <v>39</v>
      </c>
      <c r="C19" s="12"/>
      <c r="D19" s="12"/>
      <c r="E19" s="10"/>
      <c r="F19" s="12"/>
      <c r="G19" s="12"/>
      <c r="H19" s="10"/>
      <c r="I19" s="12"/>
      <c r="J19" s="12"/>
      <c r="K19" s="10"/>
      <c r="L19" s="12"/>
      <c r="M19" s="12"/>
      <c r="N19" s="10"/>
      <c r="O19" s="12"/>
      <c r="P19" s="12"/>
      <c r="Q19" s="10"/>
      <c r="R19" s="12"/>
      <c r="S19" s="12"/>
      <c r="T19" s="10"/>
      <c r="U19" s="12"/>
      <c r="V19" s="12"/>
      <c r="W19" s="10"/>
      <c r="X19" s="12"/>
      <c r="Y19" s="12"/>
      <c r="Z19" s="10"/>
      <c r="AA19" s="12"/>
      <c r="AB19" s="12"/>
      <c r="AC19" s="10"/>
      <c r="AD19" s="10"/>
      <c r="AE19" s="5" t="s">
        <v>26</v>
      </c>
      <c r="AF19" s="11" t="s">
        <v>39</v>
      </c>
      <c r="AG19" s="12"/>
      <c r="AH19" s="12"/>
      <c r="AI19" s="10"/>
      <c r="AJ19" s="12">
        <v>38</v>
      </c>
      <c r="AK19" s="12">
        <f>AJ19*B5/C5</f>
        <v>38</v>
      </c>
      <c r="AL19" s="10">
        <f>(AJ19*B5/1000)/0.6</f>
        <v>0.63333333333333341</v>
      </c>
      <c r="AM19" s="12"/>
      <c r="AN19" s="12"/>
      <c r="AO19" s="28"/>
      <c r="AP19" s="12"/>
      <c r="AQ19" s="12"/>
      <c r="AR19" s="10"/>
      <c r="AS19" s="12"/>
      <c r="AT19" s="12"/>
      <c r="AU19" s="10"/>
      <c r="AV19" s="12"/>
      <c r="AW19" s="12"/>
      <c r="AX19" s="10"/>
      <c r="AY19" s="17">
        <f t="shared" si="0"/>
        <v>0.63333333333333341</v>
      </c>
      <c r="AZ19" t="s">
        <v>42</v>
      </c>
      <c r="BA19" s="2">
        <f t="shared" si="1"/>
        <v>38</v>
      </c>
    </row>
    <row r="20" spans="1:53" x14ac:dyDescent="0.25">
      <c r="A20" s="5" t="s">
        <v>258</v>
      </c>
      <c r="B20" s="11" t="s">
        <v>18</v>
      </c>
      <c r="C20" s="12"/>
      <c r="D20" s="12"/>
      <c r="E20" s="10"/>
      <c r="F20" s="12"/>
      <c r="G20" s="12"/>
      <c r="H20" s="10"/>
      <c r="I20" s="12"/>
      <c r="J20" s="12"/>
      <c r="K20" s="10"/>
      <c r="L20" s="12"/>
      <c r="M20" s="12"/>
      <c r="N20" s="10"/>
      <c r="O20" s="12"/>
      <c r="P20" s="12"/>
      <c r="Q20" s="10"/>
      <c r="R20" s="12">
        <v>1.2</v>
      </c>
      <c r="S20" s="12">
        <f>R20*B5/C5</f>
        <v>1.2</v>
      </c>
      <c r="T20" s="10">
        <f>(R20*B5/1000)</f>
        <v>1.2E-2</v>
      </c>
      <c r="U20" s="12"/>
      <c r="V20" s="12"/>
      <c r="W20" s="10"/>
      <c r="X20" s="12">
        <v>3.2</v>
      </c>
      <c r="Y20" s="12">
        <f>X20*B5/C5</f>
        <v>3.2</v>
      </c>
      <c r="Z20" s="10">
        <f>(X20*B5/1000)</f>
        <v>3.2000000000000001E-2</v>
      </c>
      <c r="AA20" s="12"/>
      <c r="AB20" s="12"/>
      <c r="AC20" s="10"/>
      <c r="AD20" s="10"/>
      <c r="AE20" s="5" t="s">
        <v>258</v>
      </c>
      <c r="AF20" s="11" t="s">
        <v>18</v>
      </c>
      <c r="AG20" s="12"/>
      <c r="AH20" s="12"/>
      <c r="AI20" s="10"/>
      <c r="AJ20" s="12"/>
      <c r="AK20" s="12"/>
      <c r="AL20" s="10"/>
      <c r="AM20" s="12"/>
      <c r="AN20" s="12"/>
      <c r="AO20" s="28"/>
      <c r="AP20" s="12"/>
      <c r="AQ20" s="12"/>
      <c r="AR20" s="10"/>
      <c r="AS20" s="12"/>
      <c r="AT20" s="12"/>
      <c r="AU20" s="10"/>
      <c r="AV20" s="12"/>
      <c r="AW20" s="12"/>
      <c r="AX20" s="10"/>
      <c r="AY20" s="17">
        <f t="shared" si="0"/>
        <v>4.3999999999999997E-2</v>
      </c>
      <c r="BA20" s="2">
        <f t="shared" si="1"/>
        <v>4.4000000000000004</v>
      </c>
    </row>
    <row r="21" spans="1:53" x14ac:dyDescent="0.25">
      <c r="A21" s="5" t="s">
        <v>29</v>
      </c>
      <c r="B21" s="11" t="s">
        <v>18</v>
      </c>
      <c r="C21" s="12"/>
      <c r="D21" s="12"/>
      <c r="E21" s="10"/>
      <c r="F21" s="12"/>
      <c r="G21" s="12"/>
      <c r="H21" s="10"/>
      <c r="I21" s="12"/>
      <c r="J21" s="12"/>
      <c r="K21" s="10"/>
      <c r="L21" s="12"/>
      <c r="M21" s="12"/>
      <c r="N21" s="10"/>
      <c r="O21" s="12"/>
      <c r="P21" s="12"/>
      <c r="Q21" s="10"/>
      <c r="R21" s="12">
        <v>62</v>
      </c>
      <c r="S21" s="12">
        <f>R21*B5/C5</f>
        <v>62</v>
      </c>
      <c r="T21" s="10">
        <f>(R21*B5/1000)</f>
        <v>0.62</v>
      </c>
      <c r="U21" s="12">
        <v>265.89999999999998</v>
      </c>
      <c r="V21" s="12">
        <f>U21*B5/C5</f>
        <v>265.89999999999998</v>
      </c>
      <c r="W21" s="10">
        <f>(U21*B5/1000)</f>
        <v>2.6589999999999998</v>
      </c>
      <c r="X21" s="12"/>
      <c r="Y21" s="12"/>
      <c r="Z21" s="10"/>
      <c r="AA21" s="12"/>
      <c r="AB21" s="12"/>
      <c r="AC21" s="10"/>
      <c r="AD21" s="10"/>
      <c r="AE21" s="5" t="s">
        <v>29</v>
      </c>
      <c r="AF21" s="11" t="s">
        <v>18</v>
      </c>
      <c r="AG21" s="12"/>
      <c r="AH21" s="12"/>
      <c r="AI21" s="10"/>
      <c r="AJ21" s="12"/>
      <c r="AK21" s="12"/>
      <c r="AL21" s="10"/>
      <c r="AM21" s="12"/>
      <c r="AN21" s="12"/>
      <c r="AO21" s="28"/>
      <c r="AP21" s="12"/>
      <c r="AQ21" s="12"/>
      <c r="AR21" s="10"/>
      <c r="AS21" s="12"/>
      <c r="AT21" s="12"/>
      <c r="AU21" s="10"/>
      <c r="AV21" s="12"/>
      <c r="AW21" s="12"/>
      <c r="AX21" s="10"/>
      <c r="AY21" s="17">
        <f t="shared" si="0"/>
        <v>3.2789999999999999</v>
      </c>
      <c r="BA21" s="2">
        <f t="shared" si="1"/>
        <v>327.9</v>
      </c>
    </row>
    <row r="22" spans="1:53" x14ac:dyDescent="0.25">
      <c r="A22" s="5" t="s">
        <v>262</v>
      </c>
      <c r="B22" s="11" t="s">
        <v>18</v>
      </c>
      <c r="C22" s="12"/>
      <c r="D22" s="12"/>
      <c r="E22" s="10"/>
      <c r="F22" s="12"/>
      <c r="G22" s="12"/>
      <c r="H22" s="10"/>
      <c r="I22" s="12"/>
      <c r="J22" s="12"/>
      <c r="K22" s="10"/>
      <c r="L22" s="12"/>
      <c r="M22" s="12"/>
      <c r="N22" s="10"/>
      <c r="O22" s="12"/>
      <c r="P22" s="12"/>
      <c r="Q22" s="10"/>
      <c r="R22" s="12">
        <v>8</v>
      </c>
      <c r="S22" s="12">
        <f>R22*B5/C5</f>
        <v>8</v>
      </c>
      <c r="T22" s="10">
        <f>(R22*B5/1000)</f>
        <v>0.08</v>
      </c>
      <c r="U22" s="12"/>
      <c r="V22" s="12"/>
      <c r="W22" s="10"/>
      <c r="X22" s="12">
        <v>8</v>
      </c>
      <c r="Y22" s="12">
        <f>X22*B5/C5</f>
        <v>8</v>
      </c>
      <c r="Z22" s="10">
        <f>(X22*B5/1000)</f>
        <v>0.08</v>
      </c>
      <c r="AA22" s="12">
        <v>3.5</v>
      </c>
      <c r="AB22" s="12">
        <f>AA22*B5/C5</f>
        <v>3.5</v>
      </c>
      <c r="AC22" s="10">
        <f>(AA22*B5/1000)</f>
        <v>3.5000000000000003E-2</v>
      </c>
      <c r="AD22" s="10"/>
      <c r="AE22" s="5" t="s">
        <v>262</v>
      </c>
      <c r="AF22" s="11" t="s">
        <v>18</v>
      </c>
      <c r="AG22" s="12"/>
      <c r="AH22" s="12"/>
      <c r="AI22" s="10"/>
      <c r="AJ22" s="12"/>
      <c r="AK22" s="12"/>
      <c r="AL22" s="10"/>
      <c r="AM22" s="12">
        <v>7.5</v>
      </c>
      <c r="AN22" s="12">
        <f>AM22*B5/C5</f>
        <v>7.5</v>
      </c>
      <c r="AO22" s="28">
        <f>(AM22*B5/1000)</f>
        <v>7.4999999999999997E-2</v>
      </c>
      <c r="AP22" s="12"/>
      <c r="AQ22" s="12"/>
      <c r="AR22" s="10"/>
      <c r="AS22" s="12"/>
      <c r="AT22" s="12"/>
      <c r="AU22" s="10"/>
      <c r="AV22" s="12"/>
      <c r="AW22" s="12"/>
      <c r="AX22" s="10"/>
      <c r="AY22" s="17">
        <f t="shared" si="0"/>
        <v>0.27</v>
      </c>
      <c r="BA22" s="2">
        <f t="shared" si="1"/>
        <v>27</v>
      </c>
    </row>
    <row r="23" spans="1:53" x14ac:dyDescent="0.25">
      <c r="A23" s="5" t="s">
        <v>30</v>
      </c>
      <c r="B23" s="11" t="s">
        <v>18</v>
      </c>
      <c r="C23" s="12"/>
      <c r="D23" s="12"/>
      <c r="E23" s="10"/>
      <c r="F23" s="12"/>
      <c r="G23" s="12"/>
      <c r="H23" s="10"/>
      <c r="I23" s="12"/>
      <c r="J23" s="12"/>
      <c r="K23" s="10"/>
      <c r="L23" s="12"/>
      <c r="M23" s="12"/>
      <c r="N23" s="10"/>
      <c r="O23" s="12"/>
      <c r="P23" s="12"/>
      <c r="Q23" s="10"/>
      <c r="R23" s="12">
        <v>12</v>
      </c>
      <c r="S23" s="12">
        <f>R23*B5/C5</f>
        <v>12</v>
      </c>
      <c r="T23" s="10">
        <f>(R23*B5/1000)</f>
        <v>0.12</v>
      </c>
      <c r="U23" s="12"/>
      <c r="V23" s="12"/>
      <c r="W23" s="10"/>
      <c r="X23" s="12"/>
      <c r="Y23" s="12"/>
      <c r="Z23" s="10"/>
      <c r="AA23" s="12">
        <v>3.5</v>
      </c>
      <c r="AB23" s="12">
        <f>AA23*B5/C5</f>
        <v>3.5</v>
      </c>
      <c r="AC23" s="10">
        <f>(AA23*B5/1000)</f>
        <v>3.5000000000000003E-2</v>
      </c>
      <c r="AD23" s="10"/>
      <c r="AE23" s="5" t="s">
        <v>30</v>
      </c>
      <c r="AF23" s="11" t="s">
        <v>18</v>
      </c>
      <c r="AG23" s="12"/>
      <c r="AH23" s="12"/>
      <c r="AI23" s="10"/>
      <c r="AJ23" s="12"/>
      <c r="AK23" s="12"/>
      <c r="AL23" s="10"/>
      <c r="AM23" s="12">
        <v>6.5</v>
      </c>
      <c r="AN23" s="12">
        <f>AM23*B5/C5</f>
        <v>6.5</v>
      </c>
      <c r="AO23" s="28">
        <f>(AM23*B5/1000)</f>
        <v>6.5000000000000002E-2</v>
      </c>
      <c r="AP23" s="12"/>
      <c r="AQ23" s="12"/>
      <c r="AR23" s="10"/>
      <c r="AS23" s="12"/>
      <c r="AT23" s="12"/>
      <c r="AU23" s="10"/>
      <c r="AV23" s="12"/>
      <c r="AW23" s="12"/>
      <c r="AX23" s="10"/>
      <c r="AY23" s="17">
        <f t="shared" si="0"/>
        <v>0.22</v>
      </c>
      <c r="BA23" s="2">
        <f t="shared" si="1"/>
        <v>22</v>
      </c>
    </row>
    <row r="24" spans="1:53" x14ac:dyDescent="0.25">
      <c r="A24" s="5" t="s">
        <v>268</v>
      </c>
      <c r="B24" s="11" t="s">
        <v>18</v>
      </c>
      <c r="C24" s="12"/>
      <c r="D24" s="12"/>
      <c r="E24" s="10"/>
      <c r="F24" s="12"/>
      <c r="G24" s="12"/>
      <c r="H24" s="10"/>
      <c r="I24" s="12"/>
      <c r="J24" s="12"/>
      <c r="K24" s="10"/>
      <c r="L24" s="12"/>
      <c r="M24" s="12"/>
      <c r="N24" s="10"/>
      <c r="O24" s="12"/>
      <c r="P24" s="12"/>
      <c r="Q24" s="10"/>
      <c r="R24" s="12">
        <v>25</v>
      </c>
      <c r="S24" s="12">
        <f>R24*B5/C5</f>
        <v>25</v>
      </c>
      <c r="T24" s="10">
        <f>(R24*B5/1000)</f>
        <v>0.25</v>
      </c>
      <c r="U24" s="12"/>
      <c r="V24" s="12"/>
      <c r="W24" s="10"/>
      <c r="X24" s="12"/>
      <c r="Y24" s="12"/>
      <c r="Z24" s="10"/>
      <c r="AA24" s="12"/>
      <c r="AB24" s="12"/>
      <c r="AC24" s="10"/>
      <c r="AD24" s="10"/>
      <c r="AE24" s="5" t="s">
        <v>268</v>
      </c>
      <c r="AF24" s="11" t="s">
        <v>18</v>
      </c>
      <c r="AG24" s="12"/>
      <c r="AH24" s="12"/>
      <c r="AI24" s="10"/>
      <c r="AJ24" s="12"/>
      <c r="AK24" s="12"/>
      <c r="AL24" s="10"/>
      <c r="AM24" s="12"/>
      <c r="AN24" s="12"/>
      <c r="AO24" s="28"/>
      <c r="AP24" s="12"/>
      <c r="AQ24" s="12"/>
      <c r="AR24" s="10"/>
      <c r="AS24" s="12"/>
      <c r="AT24" s="12"/>
      <c r="AU24" s="10"/>
      <c r="AV24" s="12"/>
      <c r="AW24" s="12"/>
      <c r="AX24" s="10"/>
      <c r="AY24" s="17">
        <f t="shared" si="0"/>
        <v>0.25</v>
      </c>
      <c r="BA24" s="2">
        <f t="shared" si="1"/>
        <v>25</v>
      </c>
    </row>
    <row r="25" spans="1:53" x14ac:dyDescent="0.25">
      <c r="A25" s="5" t="s">
        <v>34</v>
      </c>
      <c r="B25" s="11" t="s">
        <v>18</v>
      </c>
      <c r="C25" s="12"/>
      <c r="D25" s="12"/>
      <c r="E25" s="10"/>
      <c r="F25" s="12"/>
      <c r="G25" s="12"/>
      <c r="H25" s="10"/>
      <c r="I25" s="12"/>
      <c r="J25" s="12"/>
      <c r="K25" s="10"/>
      <c r="L25" s="12"/>
      <c r="M25" s="12"/>
      <c r="N25" s="10"/>
      <c r="O25" s="12"/>
      <c r="P25" s="12"/>
      <c r="Q25" s="10"/>
      <c r="R25" s="12">
        <v>6.4</v>
      </c>
      <c r="S25" s="12">
        <f>R25*B5/C5</f>
        <v>6.4</v>
      </c>
      <c r="T25" s="10">
        <f>(R25*B5/1000)</f>
        <v>6.4000000000000001E-2</v>
      </c>
      <c r="U25" s="12"/>
      <c r="V25" s="12"/>
      <c r="W25" s="10"/>
      <c r="X25" s="12"/>
      <c r="Y25" s="12"/>
      <c r="Z25" s="10"/>
      <c r="AA25" s="12"/>
      <c r="AB25" s="12"/>
      <c r="AC25" s="10"/>
      <c r="AD25" s="10"/>
      <c r="AE25" s="5" t="s">
        <v>34</v>
      </c>
      <c r="AF25" s="11" t="s">
        <v>18</v>
      </c>
      <c r="AG25" s="12"/>
      <c r="AH25" s="12"/>
      <c r="AI25" s="10"/>
      <c r="AJ25" s="12"/>
      <c r="AK25" s="12"/>
      <c r="AL25" s="10"/>
      <c r="AM25" s="12"/>
      <c r="AN25" s="12"/>
      <c r="AO25" s="28"/>
      <c r="AP25" s="12"/>
      <c r="AQ25" s="12"/>
      <c r="AR25" s="10"/>
      <c r="AS25" s="12"/>
      <c r="AT25" s="12"/>
      <c r="AU25" s="10"/>
      <c r="AV25" s="12"/>
      <c r="AW25" s="12"/>
      <c r="AX25" s="10"/>
      <c r="AY25" s="17">
        <f t="shared" si="0"/>
        <v>6.4000000000000001E-2</v>
      </c>
      <c r="BA25" s="2">
        <f t="shared" si="1"/>
        <v>6.4</v>
      </c>
    </row>
    <row r="26" spans="1:53" x14ac:dyDescent="0.25">
      <c r="A26" s="5" t="s">
        <v>28</v>
      </c>
      <c r="B26" s="11" t="s">
        <v>18</v>
      </c>
      <c r="C26" s="12"/>
      <c r="D26" s="12"/>
      <c r="E26" s="10"/>
      <c r="F26" s="12"/>
      <c r="G26" s="12"/>
      <c r="H26" s="10"/>
      <c r="I26" s="12"/>
      <c r="J26" s="12"/>
      <c r="K26" s="10"/>
      <c r="L26" s="12"/>
      <c r="M26" s="12"/>
      <c r="N26" s="10"/>
      <c r="O26" s="12"/>
      <c r="P26" s="12"/>
      <c r="Q26" s="10"/>
      <c r="R26" s="12">
        <v>16</v>
      </c>
      <c r="S26" s="12">
        <f>R26*B5/C5</f>
        <v>16</v>
      </c>
      <c r="T26" s="10">
        <f>(R26*B5/1000)</f>
        <v>0.16</v>
      </c>
      <c r="U26" s="12"/>
      <c r="V26" s="12"/>
      <c r="W26" s="10"/>
      <c r="X26" s="12"/>
      <c r="Y26" s="12"/>
      <c r="Z26" s="10"/>
      <c r="AA26" s="12"/>
      <c r="AB26" s="12"/>
      <c r="AC26" s="10"/>
      <c r="AD26" s="10"/>
      <c r="AE26" s="5" t="s">
        <v>28</v>
      </c>
      <c r="AF26" s="11" t="s">
        <v>18</v>
      </c>
      <c r="AG26" s="12"/>
      <c r="AH26" s="12"/>
      <c r="AI26" s="10"/>
      <c r="AJ26" s="12"/>
      <c r="AK26" s="12"/>
      <c r="AL26" s="10"/>
      <c r="AM26" s="12"/>
      <c r="AN26" s="12"/>
      <c r="AO26" s="28"/>
      <c r="AP26" s="12"/>
      <c r="AQ26" s="12"/>
      <c r="AR26" s="10"/>
      <c r="AS26" s="12"/>
      <c r="AT26" s="12"/>
      <c r="AU26" s="10"/>
      <c r="AV26" s="12"/>
      <c r="AW26" s="12"/>
      <c r="AX26" s="10"/>
      <c r="AY26" s="17">
        <f t="shared" si="0"/>
        <v>0.16</v>
      </c>
      <c r="BA26" s="2">
        <f t="shared" si="1"/>
        <v>16</v>
      </c>
    </row>
    <row r="27" spans="1:53" x14ac:dyDescent="0.25">
      <c r="A27" s="27" t="s">
        <v>88</v>
      </c>
      <c r="B27" s="11" t="s">
        <v>18</v>
      </c>
      <c r="C27" s="12"/>
      <c r="D27" s="12"/>
      <c r="E27" s="10"/>
      <c r="F27" s="12"/>
      <c r="G27" s="12"/>
      <c r="H27" s="10"/>
      <c r="I27" s="12"/>
      <c r="J27" s="12"/>
      <c r="K27" s="10"/>
      <c r="L27" s="12"/>
      <c r="M27" s="12"/>
      <c r="N27" s="10"/>
      <c r="O27" s="12"/>
      <c r="P27" s="12"/>
      <c r="Q27" s="10"/>
      <c r="R27" s="12">
        <v>2.4</v>
      </c>
      <c r="S27" s="12">
        <f>R27*B5/C5</f>
        <v>2.4</v>
      </c>
      <c r="T27" s="10">
        <f>(R27*B5/1000)</f>
        <v>2.4E-2</v>
      </c>
      <c r="U27" s="12"/>
      <c r="V27" s="12"/>
      <c r="W27" s="10"/>
      <c r="X27" s="12"/>
      <c r="Y27" s="12"/>
      <c r="Z27" s="10"/>
      <c r="AA27" s="12"/>
      <c r="AB27" s="12"/>
      <c r="AC27" s="10"/>
      <c r="AD27" s="10"/>
      <c r="AE27" s="27" t="s">
        <v>88</v>
      </c>
      <c r="AF27" s="11" t="s">
        <v>18</v>
      </c>
      <c r="AG27" s="12"/>
      <c r="AH27" s="12"/>
      <c r="AI27" s="10"/>
      <c r="AJ27" s="12"/>
      <c r="AK27" s="12"/>
      <c r="AL27" s="10"/>
      <c r="AM27" s="12"/>
      <c r="AN27" s="12"/>
      <c r="AO27" s="28"/>
      <c r="AP27" s="12"/>
      <c r="AQ27" s="12"/>
      <c r="AR27" s="10"/>
      <c r="AS27" s="12"/>
      <c r="AT27" s="12"/>
      <c r="AU27" s="10"/>
      <c r="AV27" s="12"/>
      <c r="AW27" s="12"/>
      <c r="AX27" s="10"/>
      <c r="AY27" s="17">
        <f t="shared" si="0"/>
        <v>2.4E-2</v>
      </c>
      <c r="BA27" s="2">
        <f t="shared" si="1"/>
        <v>2.4</v>
      </c>
    </row>
    <row r="28" spans="1:53" x14ac:dyDescent="0.25">
      <c r="A28" s="27" t="s">
        <v>223</v>
      </c>
      <c r="B28" s="11" t="s">
        <v>18</v>
      </c>
      <c r="C28" s="12"/>
      <c r="D28" s="12"/>
      <c r="E28" s="10"/>
      <c r="F28" s="12"/>
      <c r="G28" s="12"/>
      <c r="H28" s="10"/>
      <c r="I28" s="12"/>
      <c r="J28" s="12"/>
      <c r="K28" s="10"/>
      <c r="L28" s="12"/>
      <c r="M28" s="12"/>
      <c r="N28" s="10"/>
      <c r="O28" s="12">
        <v>62</v>
      </c>
      <c r="P28" s="12">
        <f>O28*B5/C5</f>
        <v>62</v>
      </c>
      <c r="Q28" s="10">
        <f>(O28*B5/1000)</f>
        <v>0.62</v>
      </c>
      <c r="R28" s="12">
        <v>8</v>
      </c>
      <c r="S28" s="12">
        <f>R28*B5/C5</f>
        <v>8</v>
      </c>
      <c r="T28" s="10">
        <f>(R28*B5/1000)</f>
        <v>0.08</v>
      </c>
      <c r="U28" s="12"/>
      <c r="V28" s="12"/>
      <c r="W28" s="10"/>
      <c r="X28" s="12"/>
      <c r="Y28" s="12"/>
      <c r="Z28" s="10"/>
      <c r="AA28" s="12"/>
      <c r="AB28" s="12"/>
      <c r="AC28" s="10"/>
      <c r="AD28" s="10"/>
      <c r="AE28" s="27" t="s">
        <v>223</v>
      </c>
      <c r="AF28" s="11" t="s">
        <v>18</v>
      </c>
      <c r="AG28" s="12"/>
      <c r="AH28" s="12"/>
      <c r="AI28" s="10"/>
      <c r="AJ28" s="12"/>
      <c r="AK28" s="12"/>
      <c r="AL28" s="10"/>
      <c r="AM28" s="12"/>
      <c r="AN28" s="12"/>
      <c r="AO28" s="28"/>
      <c r="AP28" s="12"/>
      <c r="AQ28" s="12"/>
      <c r="AR28" s="10"/>
      <c r="AS28" s="12"/>
      <c r="AT28" s="12"/>
      <c r="AU28" s="10"/>
      <c r="AV28" s="12"/>
      <c r="AW28" s="12"/>
      <c r="AX28" s="10"/>
      <c r="AY28" s="17">
        <f t="shared" si="0"/>
        <v>0.7</v>
      </c>
      <c r="BA28" s="2">
        <f t="shared" si="1"/>
        <v>70</v>
      </c>
    </row>
    <row r="29" spans="1:53" x14ac:dyDescent="0.25">
      <c r="A29" s="5" t="s">
        <v>263</v>
      </c>
      <c r="B29" s="11" t="s">
        <v>18</v>
      </c>
      <c r="C29" s="12"/>
      <c r="D29" s="12"/>
      <c r="E29" s="10"/>
      <c r="F29" s="12"/>
      <c r="G29" s="12"/>
      <c r="H29" s="10"/>
      <c r="I29" s="12"/>
      <c r="J29" s="12"/>
      <c r="K29" s="10"/>
      <c r="L29" s="12"/>
      <c r="M29" s="12"/>
      <c r="N29" s="10"/>
      <c r="O29" s="12"/>
      <c r="P29" s="12"/>
      <c r="Q29" s="10"/>
      <c r="R29" s="12"/>
      <c r="S29" s="12"/>
      <c r="T29" s="10"/>
      <c r="U29" s="12"/>
      <c r="V29" s="12"/>
      <c r="W29" s="10"/>
      <c r="X29" s="12">
        <v>102.8</v>
      </c>
      <c r="Y29" s="12">
        <f>X29*B5/C5</f>
        <v>102.8</v>
      </c>
      <c r="Z29" s="10">
        <f>(X29*B5/1000)</f>
        <v>1.028</v>
      </c>
      <c r="AA29" s="12"/>
      <c r="AB29" s="12"/>
      <c r="AC29" s="10"/>
      <c r="AD29" s="10"/>
      <c r="AE29" s="5" t="s">
        <v>263</v>
      </c>
      <c r="AF29" s="11" t="s">
        <v>18</v>
      </c>
      <c r="AG29" s="12"/>
      <c r="AH29" s="12"/>
      <c r="AI29" s="10"/>
      <c r="AJ29" s="12"/>
      <c r="AK29" s="12"/>
      <c r="AL29" s="10"/>
      <c r="AM29" s="12"/>
      <c r="AN29" s="12"/>
      <c r="AO29" s="28"/>
      <c r="AP29" s="12"/>
      <c r="AQ29" s="12"/>
      <c r="AR29" s="10"/>
      <c r="AS29" s="12"/>
      <c r="AT29" s="12"/>
      <c r="AU29" s="10"/>
      <c r="AV29" s="12"/>
      <c r="AW29" s="12"/>
      <c r="AX29" s="10"/>
      <c r="AY29" s="17">
        <f t="shared" si="0"/>
        <v>1.028</v>
      </c>
      <c r="BA29" s="2">
        <f t="shared" si="1"/>
        <v>102.8</v>
      </c>
    </row>
    <row r="30" spans="1:53" x14ac:dyDescent="0.25">
      <c r="A30" s="5" t="s">
        <v>281</v>
      </c>
      <c r="B30" s="11" t="s">
        <v>18</v>
      </c>
      <c r="C30" s="12"/>
      <c r="D30" s="12"/>
      <c r="E30" s="10"/>
      <c r="F30" s="12"/>
      <c r="G30" s="12"/>
      <c r="H30" s="10"/>
      <c r="I30" s="12"/>
      <c r="J30" s="12"/>
      <c r="K30" s="10"/>
      <c r="L30" s="12"/>
      <c r="M30" s="12"/>
      <c r="N30" s="10"/>
      <c r="O30" s="12"/>
      <c r="P30" s="12"/>
      <c r="Q30" s="10"/>
      <c r="R30" s="12"/>
      <c r="S30" s="12"/>
      <c r="T30" s="10"/>
      <c r="U30" s="12"/>
      <c r="V30" s="12"/>
      <c r="W30" s="10"/>
      <c r="X30" s="12">
        <v>6.4</v>
      </c>
      <c r="Y30" s="12">
        <f>X30*B5/C5</f>
        <v>6.4</v>
      </c>
      <c r="Z30" s="10">
        <f>(X30*B5/1000)</f>
        <v>6.4000000000000001E-2</v>
      </c>
      <c r="AA30" s="12"/>
      <c r="AB30" s="12"/>
      <c r="AC30" s="10"/>
      <c r="AD30" s="10"/>
      <c r="AE30" s="5" t="s">
        <v>281</v>
      </c>
      <c r="AF30" s="11" t="s">
        <v>18</v>
      </c>
      <c r="AG30" s="12"/>
      <c r="AH30" s="12"/>
      <c r="AI30" s="10"/>
      <c r="AJ30" s="12"/>
      <c r="AK30" s="12"/>
      <c r="AL30" s="10"/>
      <c r="AM30" s="12"/>
      <c r="AN30" s="12"/>
      <c r="AO30" s="28"/>
      <c r="AP30" s="12"/>
      <c r="AQ30" s="12"/>
      <c r="AR30" s="10"/>
      <c r="AS30" s="12"/>
      <c r="AT30" s="12"/>
      <c r="AU30" s="10"/>
      <c r="AV30" s="12"/>
      <c r="AW30" s="12"/>
      <c r="AX30" s="10"/>
      <c r="AY30" s="17">
        <f t="shared" si="0"/>
        <v>6.4000000000000001E-2</v>
      </c>
      <c r="BA30" s="2">
        <f t="shared" si="1"/>
        <v>6.4</v>
      </c>
    </row>
    <row r="31" spans="1:53" x14ac:dyDescent="0.25">
      <c r="A31" s="5" t="s">
        <v>20</v>
      </c>
      <c r="B31" s="11" t="s">
        <v>39</v>
      </c>
      <c r="C31" s="12"/>
      <c r="D31" s="12"/>
      <c r="E31" s="10"/>
      <c r="F31" s="12"/>
      <c r="G31" s="12"/>
      <c r="H31" s="10"/>
      <c r="I31" s="12"/>
      <c r="J31" s="12"/>
      <c r="K31" s="10"/>
      <c r="L31" s="12"/>
      <c r="M31" s="12"/>
      <c r="N31" s="10"/>
      <c r="O31" s="12"/>
      <c r="P31" s="12"/>
      <c r="Q31" s="10"/>
      <c r="R31" s="12"/>
      <c r="S31" s="12"/>
      <c r="T31" s="10"/>
      <c r="U31" s="12"/>
      <c r="V31" s="12"/>
      <c r="W31" s="10"/>
      <c r="X31" s="12">
        <v>4.5599999999999996</v>
      </c>
      <c r="Y31" s="12">
        <f>X31*B5/C5</f>
        <v>4.5599999999999996</v>
      </c>
      <c r="Z31" s="10">
        <f>(X31*B5/1000)/0.045</f>
        <v>1.0133333333333332</v>
      </c>
      <c r="AA31" s="12"/>
      <c r="AB31" s="12"/>
      <c r="AC31" s="10"/>
      <c r="AD31" s="10"/>
      <c r="AE31" s="5" t="s">
        <v>20</v>
      </c>
      <c r="AF31" s="11" t="s">
        <v>39</v>
      </c>
      <c r="AG31" s="12"/>
      <c r="AH31" s="12"/>
      <c r="AI31" s="10"/>
      <c r="AJ31" s="12"/>
      <c r="AK31" s="12"/>
      <c r="AL31" s="10"/>
      <c r="AM31" s="12"/>
      <c r="AN31" s="12"/>
      <c r="AO31" s="28"/>
      <c r="AP31" s="12"/>
      <c r="AQ31" s="12"/>
      <c r="AR31" s="10"/>
      <c r="AS31" s="12"/>
      <c r="AT31" s="12"/>
      <c r="AU31" s="10"/>
      <c r="AV31" s="12"/>
      <c r="AW31" s="12"/>
      <c r="AX31" s="10"/>
      <c r="AY31" s="17">
        <f t="shared" si="0"/>
        <v>1.0133333333333332</v>
      </c>
      <c r="AZ31" t="s">
        <v>40</v>
      </c>
      <c r="BA31" s="2">
        <f t="shared" si="1"/>
        <v>4.5599999999999996</v>
      </c>
    </row>
    <row r="32" spans="1:53" x14ac:dyDescent="0.25">
      <c r="A32" s="5" t="s">
        <v>86</v>
      </c>
      <c r="B32" s="11" t="s">
        <v>18</v>
      </c>
      <c r="C32" s="12"/>
      <c r="D32" s="12"/>
      <c r="E32" s="10"/>
      <c r="F32" s="12"/>
      <c r="G32" s="12"/>
      <c r="H32" s="10"/>
      <c r="I32" s="12"/>
      <c r="J32" s="12"/>
      <c r="K32" s="10"/>
      <c r="L32" s="12"/>
      <c r="M32" s="12"/>
      <c r="N32" s="10"/>
      <c r="O32" s="12"/>
      <c r="P32" s="12"/>
      <c r="Q32" s="10"/>
      <c r="R32" s="12">
        <v>1.6</v>
      </c>
      <c r="S32" s="12">
        <f>R32*B5/C5</f>
        <v>1.6</v>
      </c>
      <c r="T32" s="10">
        <f>(R32*B5/1000)</f>
        <v>1.6E-2</v>
      </c>
      <c r="U32" s="12"/>
      <c r="V32" s="12"/>
      <c r="W32" s="10"/>
      <c r="X32" s="12"/>
      <c r="Y32" s="12"/>
      <c r="Z32" s="10"/>
      <c r="AA32" s="12">
        <v>1.35</v>
      </c>
      <c r="AB32" s="12">
        <f>AA32*B5/C5</f>
        <v>1.35</v>
      </c>
      <c r="AC32" s="10">
        <f>(AA32*B5/1000)</f>
        <v>1.35E-2</v>
      </c>
      <c r="AD32" s="10"/>
      <c r="AE32" s="5" t="s">
        <v>86</v>
      </c>
      <c r="AF32" s="11" t="s">
        <v>18</v>
      </c>
      <c r="AG32" s="12"/>
      <c r="AH32" s="12"/>
      <c r="AI32" s="10"/>
      <c r="AJ32" s="12"/>
      <c r="AK32" s="12"/>
      <c r="AL32" s="10"/>
      <c r="AM32" s="12">
        <v>1.5</v>
      </c>
      <c r="AN32" s="12">
        <f>AM32*B5/C5</f>
        <v>1.5</v>
      </c>
      <c r="AO32" s="28">
        <f>(AM32*B5/1000)</f>
        <v>1.4999999999999999E-2</v>
      </c>
      <c r="AP32" s="12"/>
      <c r="AQ32" s="12"/>
      <c r="AR32" s="10"/>
      <c r="AS32" s="12"/>
      <c r="AT32" s="12"/>
      <c r="AU32" s="10"/>
      <c r="AV32" s="12"/>
      <c r="AW32" s="12"/>
      <c r="AX32" s="10"/>
      <c r="AY32" s="17">
        <f t="shared" si="0"/>
        <v>4.4499999999999998E-2</v>
      </c>
      <c r="BA32" s="2">
        <f t="shared" si="1"/>
        <v>4.45</v>
      </c>
    </row>
    <row r="33" spans="1:53" x14ac:dyDescent="0.25">
      <c r="A33" s="5" t="s">
        <v>285</v>
      </c>
      <c r="B33" s="11" t="s">
        <v>18</v>
      </c>
      <c r="C33" s="12"/>
      <c r="D33" s="12"/>
      <c r="E33" s="10"/>
      <c r="F33" s="12"/>
      <c r="G33" s="12"/>
      <c r="H33" s="10"/>
      <c r="I33" s="12"/>
      <c r="J33" s="12"/>
      <c r="K33" s="10"/>
      <c r="L33" s="12"/>
      <c r="M33" s="12"/>
      <c r="N33" s="10"/>
      <c r="O33" s="12"/>
      <c r="P33" s="12"/>
      <c r="Q33" s="10"/>
      <c r="R33" s="12"/>
      <c r="S33" s="12"/>
      <c r="T33" s="10"/>
      <c r="U33" s="12"/>
      <c r="V33" s="12"/>
      <c r="W33" s="10"/>
      <c r="X33" s="12"/>
      <c r="Y33" s="12"/>
      <c r="Z33" s="10"/>
      <c r="AA33" s="12"/>
      <c r="AB33" s="12"/>
      <c r="AC33" s="10"/>
      <c r="AD33" s="10"/>
      <c r="AE33" s="5" t="s">
        <v>285</v>
      </c>
      <c r="AF33" s="11" t="s">
        <v>18</v>
      </c>
      <c r="AG33" s="12">
        <v>15</v>
      </c>
      <c r="AH33" s="12">
        <f>AG33*B5/C5</f>
        <v>15</v>
      </c>
      <c r="AI33" s="10">
        <f>(AG33*B5/1000)</f>
        <v>0.15</v>
      </c>
      <c r="AJ33" s="12"/>
      <c r="AK33" s="12"/>
      <c r="AL33" s="10"/>
      <c r="AM33" s="12"/>
      <c r="AN33" s="12"/>
      <c r="AO33" s="28"/>
      <c r="AP33" s="12"/>
      <c r="AQ33" s="12"/>
      <c r="AR33" s="10"/>
      <c r="AS33" s="12"/>
      <c r="AT33" s="12"/>
      <c r="AU33" s="10"/>
      <c r="AV33" s="12"/>
      <c r="AW33" s="12"/>
      <c r="AX33" s="10"/>
      <c r="AY33" s="17">
        <f t="shared" si="0"/>
        <v>0.15</v>
      </c>
      <c r="BA33" s="2">
        <f t="shared" si="1"/>
        <v>15</v>
      </c>
    </row>
    <row r="34" spans="1:53" x14ac:dyDescent="0.25">
      <c r="A34" s="5" t="s">
        <v>72</v>
      </c>
      <c r="B34" s="11" t="s">
        <v>18</v>
      </c>
      <c r="C34" s="12"/>
      <c r="D34" s="12"/>
      <c r="E34" s="10"/>
      <c r="F34" s="12"/>
      <c r="G34" s="12"/>
      <c r="H34" s="10"/>
      <c r="I34" s="12"/>
      <c r="J34" s="12"/>
      <c r="K34" s="10"/>
      <c r="L34" s="12"/>
      <c r="M34" s="12"/>
      <c r="N34" s="10"/>
      <c r="O34" s="12"/>
      <c r="P34" s="12"/>
      <c r="Q34" s="10"/>
      <c r="R34" s="12"/>
      <c r="S34" s="12"/>
      <c r="T34" s="10"/>
      <c r="U34" s="12"/>
      <c r="V34" s="12"/>
      <c r="W34" s="10"/>
      <c r="X34" s="12"/>
      <c r="Y34" s="12"/>
      <c r="Z34" s="10"/>
      <c r="AA34" s="12"/>
      <c r="AB34" s="12"/>
      <c r="AC34" s="10"/>
      <c r="AD34" s="10"/>
      <c r="AE34" s="5" t="s">
        <v>72</v>
      </c>
      <c r="AF34" s="11" t="s">
        <v>18</v>
      </c>
      <c r="AG34" s="12"/>
      <c r="AH34" s="12"/>
      <c r="AI34" s="10"/>
      <c r="AJ34" s="12"/>
      <c r="AK34" s="12"/>
      <c r="AL34" s="10"/>
      <c r="AM34" s="12">
        <v>1.5</v>
      </c>
      <c r="AN34" s="12">
        <f>AM34*B5/C5</f>
        <v>1.5</v>
      </c>
      <c r="AO34" s="28">
        <f>(AM34*B5/1000)</f>
        <v>1.4999999999999999E-2</v>
      </c>
      <c r="AP34" s="12"/>
      <c r="AQ34" s="12"/>
      <c r="AR34" s="10"/>
      <c r="AS34" s="12"/>
      <c r="AT34" s="12"/>
      <c r="AU34" s="10"/>
      <c r="AV34" s="12"/>
      <c r="AW34" s="12"/>
      <c r="AX34" s="10"/>
      <c r="AY34" s="17">
        <f t="shared" si="0"/>
        <v>1.4999999999999999E-2</v>
      </c>
      <c r="BA34" s="2">
        <f t="shared" si="1"/>
        <v>1.5</v>
      </c>
    </row>
    <row r="35" spans="1:53" ht="13.5" customHeight="1" x14ac:dyDescent="0.25">
      <c r="A35" s="5" t="s">
        <v>284</v>
      </c>
      <c r="B35" s="11" t="s">
        <v>18</v>
      </c>
      <c r="C35" s="12"/>
      <c r="D35" s="12"/>
      <c r="E35" s="10"/>
      <c r="F35" s="12"/>
      <c r="G35" s="12"/>
      <c r="H35" s="10"/>
      <c r="I35" s="12"/>
      <c r="J35" s="12"/>
      <c r="K35" s="10"/>
      <c r="L35" s="12"/>
      <c r="M35" s="12"/>
      <c r="N35" s="10"/>
      <c r="O35" s="12"/>
      <c r="P35" s="12"/>
      <c r="Q35" s="10"/>
      <c r="R35" s="12"/>
      <c r="S35" s="12"/>
      <c r="T35" s="10"/>
      <c r="U35" s="12"/>
      <c r="V35" s="12"/>
      <c r="W35" s="10"/>
      <c r="X35" s="12"/>
      <c r="Y35" s="12"/>
      <c r="Z35" s="10"/>
      <c r="AA35" s="12"/>
      <c r="AB35" s="12"/>
      <c r="AC35" s="10"/>
      <c r="AD35" s="10"/>
      <c r="AE35" s="5" t="s">
        <v>284</v>
      </c>
      <c r="AF35" s="11" t="s">
        <v>18</v>
      </c>
      <c r="AG35" s="12"/>
      <c r="AH35" s="12"/>
      <c r="AI35" s="10"/>
      <c r="AJ35" s="12"/>
      <c r="AK35" s="12"/>
      <c r="AL35" s="10"/>
      <c r="AM35" s="12">
        <v>40</v>
      </c>
      <c r="AN35" s="12">
        <f>AM35*B5/C5</f>
        <v>40</v>
      </c>
      <c r="AO35" s="28">
        <f>(AM35*B5/1000)</f>
        <v>0.4</v>
      </c>
      <c r="AP35" s="12"/>
      <c r="AQ35" s="12"/>
      <c r="AR35" s="10"/>
      <c r="AS35" s="12"/>
      <c r="AT35" s="12"/>
      <c r="AU35" s="10"/>
      <c r="AV35" s="12"/>
      <c r="AW35" s="12"/>
      <c r="AX35" s="10"/>
      <c r="AY35" s="17">
        <f t="shared" si="0"/>
        <v>0.4</v>
      </c>
      <c r="BA35" s="2">
        <f t="shared" si="1"/>
        <v>40</v>
      </c>
    </row>
    <row r="36" spans="1:53" ht="13.5" customHeight="1" x14ac:dyDescent="0.25">
      <c r="A36" s="5" t="s">
        <v>260</v>
      </c>
      <c r="B36" s="11" t="s">
        <v>18</v>
      </c>
      <c r="C36" s="12"/>
      <c r="D36" s="12"/>
      <c r="E36" s="10"/>
      <c r="F36" s="12"/>
      <c r="G36" s="12"/>
      <c r="H36" s="10"/>
      <c r="I36" s="12"/>
      <c r="J36" s="12"/>
      <c r="K36" s="10"/>
      <c r="L36" s="12"/>
      <c r="M36" s="12"/>
      <c r="N36" s="10"/>
      <c r="O36" s="12"/>
      <c r="P36" s="12"/>
      <c r="Q36" s="10"/>
      <c r="R36" s="12"/>
      <c r="S36" s="12"/>
      <c r="T36" s="10"/>
      <c r="U36" s="12"/>
      <c r="V36" s="12"/>
      <c r="W36" s="10"/>
      <c r="X36" s="12"/>
      <c r="Y36" s="12"/>
      <c r="Z36" s="10"/>
      <c r="AA36" s="12"/>
      <c r="AB36" s="12"/>
      <c r="AC36" s="10"/>
      <c r="AD36" s="10"/>
      <c r="AE36" s="5" t="s">
        <v>260</v>
      </c>
      <c r="AF36" s="11" t="s">
        <v>18</v>
      </c>
      <c r="AG36" s="12"/>
      <c r="AH36" s="12"/>
      <c r="AI36" s="10"/>
      <c r="AJ36" s="12"/>
      <c r="AK36" s="12"/>
      <c r="AL36" s="10"/>
      <c r="AM36" s="12">
        <v>153.80000000000001</v>
      </c>
      <c r="AN36" s="12">
        <f>AM36*B5/C5</f>
        <v>153.80000000000001</v>
      </c>
      <c r="AO36" s="28">
        <f>(AM36*B5/1000)</f>
        <v>1.538</v>
      </c>
      <c r="AP36" s="12"/>
      <c r="AQ36" s="12"/>
      <c r="AR36" s="10"/>
      <c r="AS36" s="12"/>
      <c r="AT36" s="12"/>
      <c r="AU36" s="10"/>
      <c r="AV36" s="12"/>
      <c r="AW36" s="12"/>
      <c r="AX36" s="10"/>
      <c r="AY36" s="17">
        <f t="shared" si="0"/>
        <v>1.538</v>
      </c>
      <c r="BA36" s="2">
        <f t="shared" si="1"/>
        <v>153.80000000000001</v>
      </c>
    </row>
    <row r="37" spans="1:53" ht="12.75" customHeight="1" x14ac:dyDescent="0.25">
      <c r="A37" s="5" t="s">
        <v>36</v>
      </c>
      <c r="B37" s="11" t="s">
        <v>18</v>
      </c>
      <c r="C37" s="12"/>
      <c r="D37" s="12"/>
      <c r="E37" s="10"/>
      <c r="F37" s="12"/>
      <c r="G37" s="12"/>
      <c r="H37" s="10"/>
      <c r="I37" s="12"/>
      <c r="J37" s="12"/>
      <c r="K37" s="10"/>
      <c r="L37" s="12"/>
      <c r="M37" s="12"/>
      <c r="N37" s="10"/>
      <c r="O37" s="12"/>
      <c r="P37" s="12"/>
      <c r="Q37" s="10"/>
      <c r="R37" s="12"/>
      <c r="S37" s="12"/>
      <c r="T37" s="10"/>
      <c r="U37" s="12"/>
      <c r="V37" s="12"/>
      <c r="W37" s="10"/>
      <c r="X37" s="12"/>
      <c r="Y37" s="12"/>
      <c r="Z37" s="10"/>
      <c r="AA37" s="12"/>
      <c r="AB37" s="12"/>
      <c r="AC37" s="10"/>
      <c r="AD37" s="10"/>
      <c r="AE37" s="5" t="s">
        <v>36</v>
      </c>
      <c r="AF37" s="11" t="s">
        <v>18</v>
      </c>
      <c r="AG37" s="12"/>
      <c r="AH37" s="12"/>
      <c r="AI37" s="10"/>
      <c r="AJ37" s="12"/>
      <c r="AK37" s="12"/>
      <c r="AL37" s="10"/>
      <c r="AM37" s="12"/>
      <c r="AN37" s="12"/>
      <c r="AO37" s="28"/>
      <c r="AP37" s="12">
        <v>1.1000000000000001</v>
      </c>
      <c r="AQ37" s="12">
        <f>AP37*B5/C5</f>
        <v>1.1000000000000001</v>
      </c>
      <c r="AR37" s="10">
        <f>(AP37*B5/1000)</f>
        <v>1.0999999999999999E-2</v>
      </c>
      <c r="AS37" s="12"/>
      <c r="AT37" s="12"/>
      <c r="AU37" s="10"/>
      <c r="AV37" s="12"/>
      <c r="AW37" s="12"/>
      <c r="AX37" s="10"/>
      <c r="AY37" s="17">
        <f t="shared" si="0"/>
        <v>1.0999999999999999E-2</v>
      </c>
      <c r="BA37" s="2">
        <f t="shared" si="1"/>
        <v>1.1000000000000001</v>
      </c>
    </row>
    <row r="38" spans="1:53" ht="12.75" customHeight="1" x14ac:dyDescent="0.25">
      <c r="A38" s="5" t="s">
        <v>37</v>
      </c>
      <c r="B38" s="11" t="s">
        <v>18</v>
      </c>
      <c r="C38" s="12"/>
      <c r="D38" s="12"/>
      <c r="E38" s="10"/>
      <c r="F38" s="12"/>
      <c r="G38" s="12"/>
      <c r="H38" s="10"/>
      <c r="I38" s="12"/>
      <c r="J38" s="12"/>
      <c r="K38" s="10"/>
      <c r="L38" s="12"/>
      <c r="M38" s="12"/>
      <c r="N38" s="10"/>
      <c r="O38" s="12"/>
      <c r="P38" s="12"/>
      <c r="Q38" s="10"/>
      <c r="R38" s="12"/>
      <c r="S38" s="12"/>
      <c r="T38" s="10"/>
      <c r="U38" s="12"/>
      <c r="V38" s="12"/>
      <c r="W38" s="10"/>
      <c r="X38" s="12"/>
      <c r="Y38" s="12"/>
      <c r="Z38" s="10"/>
      <c r="AA38" s="12"/>
      <c r="AB38" s="12"/>
      <c r="AC38" s="10"/>
      <c r="AD38" s="10"/>
      <c r="AE38" s="5" t="s">
        <v>37</v>
      </c>
      <c r="AF38" s="11" t="s">
        <v>18</v>
      </c>
      <c r="AG38" s="12"/>
      <c r="AH38" s="12"/>
      <c r="AI38" s="10"/>
      <c r="AJ38" s="12"/>
      <c r="AK38" s="12"/>
      <c r="AL38" s="10"/>
      <c r="AM38" s="12"/>
      <c r="AN38" s="12"/>
      <c r="AO38" s="28"/>
      <c r="AP38" s="12"/>
      <c r="AQ38" s="12"/>
      <c r="AR38" s="10"/>
      <c r="AS38" s="12"/>
      <c r="AT38" s="12"/>
      <c r="AU38" s="10"/>
      <c r="AV38" s="12">
        <v>60</v>
      </c>
      <c r="AW38" s="12">
        <f>AV38*B5/C5</f>
        <v>60</v>
      </c>
      <c r="AX38" s="10">
        <f>(AV38*B5/1000)</f>
        <v>0.6</v>
      </c>
      <c r="AY38" s="17">
        <f t="shared" si="0"/>
        <v>0.6</v>
      </c>
      <c r="BA38" s="2">
        <f t="shared" si="1"/>
        <v>60</v>
      </c>
    </row>
    <row r="39" spans="1:53" ht="12.75" customHeight="1" x14ac:dyDescent="0.25">
      <c r="A39" s="5" t="s">
        <v>55</v>
      </c>
      <c r="B39" s="11" t="s">
        <v>18</v>
      </c>
      <c r="C39" s="12"/>
      <c r="D39" s="12"/>
      <c r="E39" s="10"/>
      <c r="F39" s="12"/>
      <c r="G39" s="12"/>
      <c r="H39" s="10"/>
      <c r="I39" s="12"/>
      <c r="J39" s="12"/>
      <c r="K39" s="10"/>
      <c r="L39" s="12"/>
      <c r="M39" s="12"/>
      <c r="N39" s="10"/>
      <c r="O39" s="12"/>
      <c r="P39" s="12"/>
      <c r="Q39" s="10"/>
      <c r="R39" s="12"/>
      <c r="S39" s="12"/>
      <c r="T39" s="10"/>
      <c r="U39" s="12"/>
      <c r="V39" s="12"/>
      <c r="W39" s="10"/>
      <c r="X39" s="12"/>
      <c r="Y39" s="12"/>
      <c r="Z39" s="10"/>
      <c r="AA39" s="12"/>
      <c r="AB39" s="12"/>
      <c r="AC39" s="10"/>
      <c r="AD39" s="10"/>
      <c r="AE39" s="5" t="s">
        <v>55</v>
      </c>
      <c r="AF39" s="11" t="s">
        <v>18</v>
      </c>
      <c r="AG39" s="12"/>
      <c r="AH39" s="12"/>
      <c r="AI39" s="10"/>
      <c r="AJ39" s="12"/>
      <c r="AK39" s="12"/>
      <c r="AL39" s="10"/>
      <c r="AM39" s="12"/>
      <c r="AN39" s="12"/>
      <c r="AO39" s="28"/>
      <c r="AP39" s="12"/>
      <c r="AQ39" s="12"/>
      <c r="AR39" s="10"/>
      <c r="AS39" s="12"/>
      <c r="AT39" s="12"/>
      <c r="AU39" s="10"/>
      <c r="AV39" s="12">
        <v>5</v>
      </c>
      <c r="AW39" s="12">
        <f>AV39*B5/C5</f>
        <v>5</v>
      </c>
      <c r="AX39" s="10">
        <f>(AV39*B5/1000)</f>
        <v>0.05</v>
      </c>
      <c r="AY39" s="17">
        <f t="shared" si="0"/>
        <v>0.05</v>
      </c>
      <c r="BA39" s="2">
        <f t="shared" si="1"/>
        <v>5</v>
      </c>
    </row>
    <row r="40" spans="1:53" x14ac:dyDescent="0.25">
      <c r="O40" s="13"/>
      <c r="P40" s="13"/>
    </row>
  </sheetData>
  <mergeCells count="42">
    <mergeCell ref="O7:Q7"/>
    <mergeCell ref="R7:T7"/>
    <mergeCell ref="U7:W7"/>
    <mergeCell ref="X7:Z7"/>
    <mergeCell ref="AA7:AC7"/>
    <mergeCell ref="A4:A5"/>
    <mergeCell ref="C7:E7"/>
    <mergeCell ref="F7:H7"/>
    <mergeCell ref="I7:K7"/>
    <mergeCell ref="L7:N7"/>
    <mergeCell ref="AV7:AX7"/>
    <mergeCell ref="AY7:AY8"/>
    <mergeCell ref="AP8:AR8"/>
    <mergeCell ref="AS8:AU8"/>
    <mergeCell ref="AV8:AX8"/>
    <mergeCell ref="C8:E8"/>
    <mergeCell ref="F8:H8"/>
    <mergeCell ref="I8:K8"/>
    <mergeCell ref="L8:N8"/>
    <mergeCell ref="O8:Q8"/>
    <mergeCell ref="R8:T8"/>
    <mergeCell ref="U8:W8"/>
    <mergeCell ref="X8:Z8"/>
    <mergeCell ref="AA8:AC8"/>
    <mergeCell ref="AG8:AI8"/>
    <mergeCell ref="AJ8:AL8"/>
    <mergeCell ref="AF4:AI4"/>
    <mergeCell ref="AJ4:AL4"/>
    <mergeCell ref="AM4:AO4"/>
    <mergeCell ref="AQ4:AS4"/>
    <mergeCell ref="AM7:AO7"/>
    <mergeCell ref="AP7:AR7"/>
    <mergeCell ref="AS7:AU7"/>
    <mergeCell ref="AM8:AO8"/>
    <mergeCell ref="AJ7:AL7"/>
    <mergeCell ref="AG7:AI7"/>
    <mergeCell ref="AT4:AU4"/>
    <mergeCell ref="AF3:AI3"/>
    <mergeCell ref="AJ3:AL3"/>
    <mergeCell ref="AM3:AO3"/>
    <mergeCell ref="AQ3:AS3"/>
    <mergeCell ref="AT3:AU3"/>
  </mergeCells>
  <pageMargins left="0" right="0" top="0" bottom="0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7"/>
  <sheetViews>
    <sheetView zoomScaleNormal="100" workbookViewId="0">
      <pane xSplit="5" ySplit="8" topLeftCell="Y9" activePane="bottomRight" state="frozen"/>
      <selection pane="topRight" activeCell="F1" sqref="F1"/>
      <selection pane="bottomLeft" activeCell="A9" sqref="A9"/>
      <selection pane="bottomRight" activeCell="AK33" sqref="AK33"/>
    </sheetView>
  </sheetViews>
  <sheetFormatPr defaultRowHeight="15" x14ac:dyDescent="0.25"/>
  <cols>
    <col min="1" max="1" width="17.42578125" customWidth="1"/>
    <col min="2" max="2" width="4.7109375" customWidth="1"/>
    <col min="3" max="3" width="5.140625" customWidth="1"/>
    <col min="4" max="4" width="4.7109375" customWidth="1"/>
    <col min="5" max="5" width="4.7109375" style="2" customWidth="1"/>
    <col min="6" max="7" width="4.7109375" customWidth="1"/>
    <col min="8" max="8" width="4.7109375" style="2" customWidth="1"/>
    <col min="9" max="10" width="4.7109375" customWidth="1"/>
    <col min="11" max="11" width="4.7109375" style="2" customWidth="1"/>
    <col min="12" max="13" width="4.7109375" customWidth="1"/>
    <col min="14" max="14" width="4.7109375" style="2" customWidth="1"/>
    <col min="15" max="16" width="4.7109375" customWidth="1"/>
    <col min="17" max="17" width="4.7109375" style="2" customWidth="1"/>
    <col min="18" max="19" width="4.7109375" customWidth="1"/>
    <col min="20" max="20" width="4.7109375" style="2" customWidth="1"/>
    <col min="21" max="22" width="4.7109375" customWidth="1"/>
    <col min="23" max="23" width="4.7109375" style="2" customWidth="1"/>
    <col min="24" max="25" width="4.7109375" customWidth="1"/>
    <col min="26" max="26" width="4.7109375" style="2" customWidth="1"/>
    <col min="27" max="28" width="4.7109375" customWidth="1"/>
    <col min="29" max="29" width="4.7109375" style="2" customWidth="1"/>
    <col min="30" max="30" width="18.140625" style="2" customWidth="1"/>
    <col min="31" max="31" width="4.7109375" style="2" customWidth="1"/>
    <col min="32" max="33" width="4.7109375" customWidth="1"/>
    <col min="34" max="34" width="4.7109375" style="2" customWidth="1"/>
    <col min="35" max="36" width="4.7109375" customWidth="1"/>
    <col min="37" max="37" width="4.7109375" style="2" customWidth="1"/>
    <col min="38" max="39" width="4.7109375" customWidth="1"/>
    <col min="40" max="40" width="4.7109375" style="2" customWidth="1"/>
    <col min="41" max="42" width="4.7109375" customWidth="1"/>
    <col min="43" max="43" width="4.7109375" style="2" customWidth="1"/>
    <col min="44" max="44" width="9.140625" style="2"/>
    <col min="46" max="46" width="9.140625" style="2"/>
  </cols>
  <sheetData>
    <row r="1" spans="1:48" ht="18.75" x14ac:dyDescent="0.3">
      <c r="A1" t="s">
        <v>100</v>
      </c>
      <c r="J1" s="1" t="s">
        <v>0</v>
      </c>
      <c r="K1" s="1"/>
      <c r="L1" s="1"/>
      <c r="M1" s="1"/>
    </row>
    <row r="2" spans="1:48" ht="18.75" x14ac:dyDescent="0.3">
      <c r="F2" t="s">
        <v>1</v>
      </c>
      <c r="J2" s="1"/>
      <c r="K2" s="1"/>
      <c r="L2" s="3"/>
      <c r="M2" s="3"/>
      <c r="N2" s="14"/>
      <c r="O2" t="s">
        <v>2</v>
      </c>
    </row>
    <row r="3" spans="1:48" ht="18.75" x14ac:dyDescent="0.3">
      <c r="E3" s="2" t="s">
        <v>235</v>
      </c>
      <c r="J3" s="1"/>
      <c r="K3" s="1"/>
      <c r="L3" s="4"/>
      <c r="M3" s="4"/>
      <c r="N3" s="15"/>
      <c r="Q3" s="2" t="s">
        <v>236</v>
      </c>
      <c r="AE3" s="67" t="s">
        <v>56</v>
      </c>
      <c r="AF3" s="67"/>
      <c r="AG3" s="67"/>
      <c r="AH3" s="67"/>
      <c r="AI3" s="69"/>
      <c r="AJ3" s="69"/>
      <c r="AK3" s="69"/>
      <c r="AL3" s="67" t="s">
        <v>57</v>
      </c>
      <c r="AM3" s="67"/>
      <c r="AN3" s="67"/>
      <c r="AP3" s="67" t="s">
        <v>58</v>
      </c>
      <c r="AQ3" s="67"/>
      <c r="AR3" s="67"/>
      <c r="AS3" s="67"/>
      <c r="AT3" s="67"/>
      <c r="AU3" s="25" t="s">
        <v>245</v>
      </c>
      <c r="AV3" s="25"/>
    </row>
    <row r="4" spans="1:48" x14ac:dyDescent="0.25">
      <c r="A4" s="66" t="s">
        <v>3</v>
      </c>
      <c r="B4" s="5" t="s">
        <v>4</v>
      </c>
      <c r="C4" s="5" t="s">
        <v>5</v>
      </c>
      <c r="AE4" s="67" t="s">
        <v>59</v>
      </c>
      <c r="AF4" s="67"/>
      <c r="AG4" s="67"/>
      <c r="AH4" s="67"/>
      <c r="AI4" s="68"/>
      <c r="AJ4" s="68"/>
      <c r="AK4" s="68"/>
      <c r="AL4" s="67" t="s">
        <v>222</v>
      </c>
      <c r="AM4" s="67"/>
      <c r="AN4" s="67"/>
      <c r="AP4" s="67" t="s">
        <v>60</v>
      </c>
      <c r="AQ4" s="67"/>
      <c r="AR4" s="67"/>
      <c r="AS4" s="68"/>
      <c r="AT4" s="68"/>
      <c r="AU4" s="25" t="s">
        <v>61</v>
      </c>
      <c r="AV4" s="25"/>
    </row>
    <row r="5" spans="1:48" x14ac:dyDescent="0.25">
      <c r="A5" s="66"/>
      <c r="B5" s="5">
        <v>10</v>
      </c>
      <c r="C5" s="5">
        <v>10</v>
      </c>
    </row>
    <row r="6" spans="1:48" ht="10.5" customHeight="1" x14ac:dyDescent="0.25">
      <c r="A6" s="6"/>
      <c r="B6" s="7"/>
      <c r="C6" s="7"/>
    </row>
    <row r="7" spans="1:48" ht="51.75" customHeight="1" x14ac:dyDescent="0.25">
      <c r="A7" s="8" t="s">
        <v>6</v>
      </c>
      <c r="B7" s="9" t="s">
        <v>7</v>
      </c>
      <c r="C7" s="74" t="s">
        <v>225</v>
      </c>
      <c r="D7" s="74"/>
      <c r="E7" s="74"/>
      <c r="F7" s="82" t="s">
        <v>122</v>
      </c>
      <c r="G7" s="82"/>
      <c r="H7" s="82"/>
      <c r="I7" s="73" t="s">
        <v>64</v>
      </c>
      <c r="J7" s="73"/>
      <c r="K7" s="73"/>
      <c r="L7" s="73" t="s">
        <v>48</v>
      </c>
      <c r="M7" s="73"/>
      <c r="N7" s="73"/>
      <c r="O7" s="74" t="s">
        <v>171</v>
      </c>
      <c r="P7" s="74"/>
      <c r="Q7" s="74"/>
      <c r="R7" s="73" t="s">
        <v>241</v>
      </c>
      <c r="S7" s="73"/>
      <c r="T7" s="73"/>
      <c r="U7" s="74" t="s">
        <v>91</v>
      </c>
      <c r="V7" s="74"/>
      <c r="W7" s="74"/>
      <c r="X7" s="83" t="s">
        <v>92</v>
      </c>
      <c r="Y7" s="83"/>
      <c r="Z7" s="83"/>
      <c r="AA7" s="73" t="s">
        <v>195</v>
      </c>
      <c r="AB7" s="73"/>
      <c r="AC7" s="73"/>
      <c r="AD7" s="8" t="s">
        <v>6</v>
      </c>
      <c r="AE7" s="9" t="s">
        <v>7</v>
      </c>
      <c r="AF7" s="73" t="s">
        <v>289</v>
      </c>
      <c r="AG7" s="73"/>
      <c r="AH7" s="73"/>
      <c r="AI7" s="72" t="s">
        <v>251</v>
      </c>
      <c r="AJ7" s="72"/>
      <c r="AK7" s="72"/>
      <c r="AL7" s="73" t="s">
        <v>49</v>
      </c>
      <c r="AM7" s="73"/>
      <c r="AN7" s="73"/>
      <c r="AO7" s="73" t="s">
        <v>84</v>
      </c>
      <c r="AP7" s="73"/>
      <c r="AQ7" s="73"/>
      <c r="AR7" s="70" t="s">
        <v>16</v>
      </c>
    </row>
    <row r="8" spans="1:48" s="2" customFormat="1" x14ac:dyDescent="0.25">
      <c r="A8" s="10" t="s">
        <v>17</v>
      </c>
      <c r="B8" s="10"/>
      <c r="C8" s="71">
        <v>200</v>
      </c>
      <c r="D8" s="71"/>
      <c r="E8" s="71"/>
      <c r="F8" s="71">
        <v>200</v>
      </c>
      <c r="G8" s="71"/>
      <c r="H8" s="71"/>
      <c r="I8" s="71">
        <v>40</v>
      </c>
      <c r="J8" s="71"/>
      <c r="K8" s="71"/>
      <c r="L8" s="71">
        <v>100</v>
      </c>
      <c r="M8" s="71"/>
      <c r="N8" s="71"/>
      <c r="O8" s="71">
        <v>60</v>
      </c>
      <c r="P8" s="71"/>
      <c r="Q8" s="71"/>
      <c r="R8" s="71">
        <v>200</v>
      </c>
      <c r="S8" s="71"/>
      <c r="T8" s="71"/>
      <c r="U8" s="71">
        <v>130</v>
      </c>
      <c r="V8" s="71"/>
      <c r="W8" s="71"/>
      <c r="X8" s="71">
        <v>80</v>
      </c>
      <c r="Y8" s="71"/>
      <c r="Z8" s="71"/>
      <c r="AA8" s="71">
        <v>200</v>
      </c>
      <c r="AB8" s="71"/>
      <c r="AC8" s="71"/>
      <c r="AD8" s="10" t="s">
        <v>17</v>
      </c>
      <c r="AE8" s="10"/>
      <c r="AF8" s="71">
        <v>38</v>
      </c>
      <c r="AG8" s="71"/>
      <c r="AH8" s="71"/>
      <c r="AI8" s="71">
        <v>70</v>
      </c>
      <c r="AJ8" s="71"/>
      <c r="AK8" s="71"/>
      <c r="AL8" s="71">
        <v>150</v>
      </c>
      <c r="AM8" s="71"/>
      <c r="AN8" s="71"/>
      <c r="AO8" s="71">
        <v>60</v>
      </c>
      <c r="AP8" s="71"/>
      <c r="AQ8" s="71"/>
      <c r="AR8" s="70"/>
    </row>
    <row r="9" spans="1:48" x14ac:dyDescent="0.25">
      <c r="A9" s="5" t="s">
        <v>254</v>
      </c>
      <c r="B9" s="11" t="s">
        <v>39</v>
      </c>
      <c r="C9" s="12"/>
      <c r="D9" s="12"/>
      <c r="E9" s="10"/>
      <c r="F9" s="12"/>
      <c r="G9" s="12"/>
      <c r="H9" s="10"/>
      <c r="I9" s="12"/>
      <c r="J9" s="12"/>
      <c r="K9" s="10"/>
      <c r="L9" s="12">
        <v>100</v>
      </c>
      <c r="M9" s="12">
        <f>L9*B5/C5</f>
        <v>100</v>
      </c>
      <c r="N9" s="10">
        <f>(L9*B5/1000)/0.5</f>
        <v>2</v>
      </c>
      <c r="O9" s="12"/>
      <c r="P9" s="12"/>
      <c r="Q9" s="10"/>
      <c r="R9" s="12"/>
      <c r="S9" s="12"/>
      <c r="T9" s="10"/>
      <c r="U9" s="12"/>
      <c r="V9" s="12"/>
      <c r="W9" s="10"/>
      <c r="X9" s="12"/>
      <c r="Y9" s="12"/>
      <c r="Z9" s="10"/>
      <c r="AA9" s="12"/>
      <c r="AB9" s="12"/>
      <c r="AC9" s="10"/>
      <c r="AD9" s="5" t="s">
        <v>254</v>
      </c>
      <c r="AE9" s="11" t="s">
        <v>39</v>
      </c>
      <c r="AF9" s="12"/>
      <c r="AG9" s="12"/>
      <c r="AH9" s="10"/>
      <c r="AI9" s="12"/>
      <c r="AJ9" s="12"/>
      <c r="AK9" s="10"/>
      <c r="AL9" s="12"/>
      <c r="AM9" s="12"/>
      <c r="AN9" s="28"/>
      <c r="AO9" s="12"/>
      <c r="AP9" s="12"/>
      <c r="AQ9" s="10"/>
      <c r="AR9" s="17">
        <f>E9+H9+K9+N9+Q9+T9+W9+Z9+AC9+AH9+AK9+AN9+AQ9</f>
        <v>2</v>
      </c>
      <c r="AS9" t="s">
        <v>300</v>
      </c>
      <c r="AT9" s="2">
        <f>C9+F9+I9+L9+O9+R9+U9+X9+AA9+AF9+AI9+AL9+AO9</f>
        <v>100</v>
      </c>
    </row>
    <row r="10" spans="1:48" x14ac:dyDescent="0.25">
      <c r="A10" s="5" t="s">
        <v>19</v>
      </c>
      <c r="B10" s="11" t="s">
        <v>38</v>
      </c>
      <c r="C10" s="12">
        <v>150</v>
      </c>
      <c r="D10" s="12">
        <f>C10*B5/C5</f>
        <v>150</v>
      </c>
      <c r="E10" s="10">
        <f>(C10*B5/1000)</f>
        <v>1.5</v>
      </c>
      <c r="F10" s="12">
        <v>50</v>
      </c>
      <c r="G10" s="12">
        <f>F10*B5/C5</f>
        <v>50</v>
      </c>
      <c r="H10" s="10">
        <f>(F10*B5/1000)</f>
        <v>0.5</v>
      </c>
      <c r="I10" s="12"/>
      <c r="J10" s="12"/>
      <c r="K10" s="10"/>
      <c r="L10" s="12"/>
      <c r="M10" s="12"/>
      <c r="N10" s="10"/>
      <c r="O10" s="12"/>
      <c r="P10" s="12"/>
      <c r="Q10" s="10"/>
      <c r="R10" s="12"/>
      <c r="S10" s="12"/>
      <c r="T10" s="10"/>
      <c r="U10" s="12"/>
      <c r="V10" s="12"/>
      <c r="W10" s="10"/>
      <c r="X10" s="12">
        <v>14.6</v>
      </c>
      <c r="Y10" s="12">
        <f>X10*B5/C5</f>
        <v>14.6</v>
      </c>
      <c r="Z10" s="10">
        <f>(X10*B5/1000)</f>
        <v>0.14599999999999999</v>
      </c>
      <c r="AA10" s="12"/>
      <c r="AB10" s="12"/>
      <c r="AC10" s="10"/>
      <c r="AD10" s="5" t="s">
        <v>19</v>
      </c>
      <c r="AE10" s="11" t="s">
        <v>38</v>
      </c>
      <c r="AF10" s="12"/>
      <c r="AG10" s="12"/>
      <c r="AH10" s="10"/>
      <c r="AI10" s="12">
        <v>18</v>
      </c>
      <c r="AJ10" s="12">
        <f>AI10*B5/C5</f>
        <v>18</v>
      </c>
      <c r="AK10" s="10">
        <f>(AI10*B5/1000)</f>
        <v>0.18</v>
      </c>
      <c r="AL10" s="12"/>
      <c r="AM10" s="12"/>
      <c r="AN10" s="28"/>
      <c r="AO10" s="12"/>
      <c r="AP10" s="12"/>
      <c r="AQ10" s="10"/>
      <c r="AR10" s="17">
        <f t="shared" ref="AR10:AR37" si="0">E10+H10+K10+N10+Q10+T10+W10+Z10+AC10+AH10+AK10+AN10+AQ10</f>
        <v>2.3260000000000001</v>
      </c>
      <c r="AT10" s="2">
        <f t="shared" ref="AT10:AT37" si="1">C10+F10+I10+L10+O10+R10+U10+X10+AA10+AF10+AI10+AL10+AO10</f>
        <v>232.6</v>
      </c>
    </row>
    <row r="11" spans="1:48" x14ac:dyDescent="0.25">
      <c r="A11" s="5" t="s">
        <v>255</v>
      </c>
      <c r="B11" s="11" t="s">
        <v>18</v>
      </c>
      <c r="C11" s="12">
        <v>8</v>
      </c>
      <c r="D11" s="12">
        <f>C11*B5/C5</f>
        <v>8</v>
      </c>
      <c r="E11" s="10">
        <f>(C11*B5/1000)</f>
        <v>0.08</v>
      </c>
      <c r="F11" s="12"/>
      <c r="G11" s="12"/>
      <c r="H11" s="10"/>
      <c r="I11" s="12"/>
      <c r="J11" s="12"/>
      <c r="K11" s="10"/>
      <c r="L11" s="12"/>
      <c r="M11" s="12"/>
      <c r="N11" s="10"/>
      <c r="O11" s="12"/>
      <c r="P11" s="12"/>
      <c r="Q11" s="10"/>
      <c r="R11" s="12"/>
      <c r="S11" s="12"/>
      <c r="T11" s="10"/>
      <c r="U11" s="12"/>
      <c r="V11" s="12"/>
      <c r="W11" s="10"/>
      <c r="X11" s="12"/>
      <c r="Y11" s="12"/>
      <c r="Z11" s="10"/>
      <c r="AA11" s="12"/>
      <c r="AB11" s="12"/>
      <c r="AC11" s="10"/>
      <c r="AD11" s="5" t="s">
        <v>255</v>
      </c>
      <c r="AE11" s="11" t="s">
        <v>18</v>
      </c>
      <c r="AF11" s="12"/>
      <c r="AG11" s="12"/>
      <c r="AH11" s="10"/>
      <c r="AI11" s="12"/>
      <c r="AJ11" s="12"/>
      <c r="AK11" s="10"/>
      <c r="AL11" s="12"/>
      <c r="AM11" s="12"/>
      <c r="AN11" s="28"/>
      <c r="AO11" s="12"/>
      <c r="AP11" s="12"/>
      <c r="AQ11" s="10"/>
      <c r="AR11" s="17">
        <f t="shared" si="0"/>
        <v>0.08</v>
      </c>
      <c r="AT11" s="2">
        <f t="shared" si="1"/>
        <v>8</v>
      </c>
    </row>
    <row r="12" spans="1:48" x14ac:dyDescent="0.25">
      <c r="A12" s="5" t="s">
        <v>256</v>
      </c>
      <c r="B12" s="11" t="s">
        <v>18</v>
      </c>
      <c r="C12" s="12">
        <v>8</v>
      </c>
      <c r="D12" s="12">
        <f>C12*B5/C5</f>
        <v>8</v>
      </c>
      <c r="E12" s="10">
        <f>(C12*B5/1000)</f>
        <v>0.08</v>
      </c>
      <c r="F12" s="12"/>
      <c r="G12" s="12"/>
      <c r="H12" s="10"/>
      <c r="I12" s="12"/>
      <c r="J12" s="12"/>
      <c r="K12" s="10"/>
      <c r="L12" s="12"/>
      <c r="M12" s="12"/>
      <c r="N12" s="10"/>
      <c r="O12" s="12"/>
      <c r="P12" s="12"/>
      <c r="Q12" s="10"/>
      <c r="R12" s="12"/>
      <c r="S12" s="12"/>
      <c r="T12" s="10"/>
      <c r="U12" s="12"/>
      <c r="V12" s="12"/>
      <c r="W12" s="10"/>
      <c r="X12" s="12"/>
      <c r="Y12" s="12"/>
      <c r="Z12" s="10"/>
      <c r="AA12" s="12"/>
      <c r="AB12" s="12"/>
      <c r="AC12" s="10"/>
      <c r="AD12" s="5" t="s">
        <v>256</v>
      </c>
      <c r="AE12" s="11" t="s">
        <v>18</v>
      </c>
      <c r="AF12" s="12"/>
      <c r="AG12" s="12"/>
      <c r="AH12" s="10"/>
      <c r="AI12" s="12"/>
      <c r="AJ12" s="12"/>
      <c r="AK12" s="10"/>
      <c r="AL12" s="12"/>
      <c r="AM12" s="12"/>
      <c r="AN12" s="28"/>
      <c r="AO12" s="12"/>
      <c r="AP12" s="12"/>
      <c r="AQ12" s="10"/>
      <c r="AR12" s="17">
        <f t="shared" si="0"/>
        <v>0.08</v>
      </c>
      <c r="AT12" s="2">
        <f t="shared" si="1"/>
        <v>8</v>
      </c>
    </row>
    <row r="13" spans="1:48" x14ac:dyDescent="0.25">
      <c r="A13" s="5" t="s">
        <v>266</v>
      </c>
      <c r="B13" s="11" t="s">
        <v>18</v>
      </c>
      <c r="C13" s="12">
        <v>8</v>
      </c>
      <c r="D13" s="12">
        <f>C13*B5/C5</f>
        <v>8</v>
      </c>
      <c r="E13" s="10">
        <f>(C13*B5/1000)</f>
        <v>0.08</v>
      </c>
      <c r="F13" s="12"/>
      <c r="G13" s="12"/>
      <c r="H13" s="10"/>
      <c r="I13" s="12"/>
      <c r="J13" s="12"/>
      <c r="K13" s="10"/>
      <c r="L13" s="12"/>
      <c r="M13" s="12"/>
      <c r="N13" s="10"/>
      <c r="O13" s="12"/>
      <c r="P13" s="12"/>
      <c r="Q13" s="10"/>
      <c r="R13" s="12"/>
      <c r="S13" s="12"/>
      <c r="T13" s="10"/>
      <c r="U13" s="12"/>
      <c r="V13" s="12"/>
      <c r="W13" s="10"/>
      <c r="X13" s="12"/>
      <c r="Y13" s="12"/>
      <c r="Z13" s="10"/>
      <c r="AA13" s="12"/>
      <c r="AB13" s="12"/>
      <c r="AC13" s="10"/>
      <c r="AD13" s="5" t="s">
        <v>266</v>
      </c>
      <c r="AE13" s="11" t="s">
        <v>18</v>
      </c>
      <c r="AF13" s="12"/>
      <c r="AG13" s="12"/>
      <c r="AH13" s="10"/>
      <c r="AI13" s="12"/>
      <c r="AJ13" s="12"/>
      <c r="AK13" s="10"/>
      <c r="AL13" s="12"/>
      <c r="AM13" s="12"/>
      <c r="AN13" s="28"/>
      <c r="AO13" s="12"/>
      <c r="AP13" s="12"/>
      <c r="AQ13" s="10"/>
      <c r="AR13" s="17">
        <f t="shared" si="0"/>
        <v>0.08</v>
      </c>
      <c r="AT13" s="2">
        <f t="shared" si="1"/>
        <v>8</v>
      </c>
    </row>
    <row r="14" spans="1:48" x14ac:dyDescent="0.25">
      <c r="A14" s="5" t="s">
        <v>23</v>
      </c>
      <c r="B14" s="11" t="s">
        <v>18</v>
      </c>
      <c r="C14" s="12">
        <v>4</v>
      </c>
      <c r="D14" s="12">
        <f>C14*B5/C5</f>
        <v>4</v>
      </c>
      <c r="E14" s="10">
        <f>(C14*B5/1000)</f>
        <v>0.04</v>
      </c>
      <c r="F14" s="12">
        <v>10</v>
      </c>
      <c r="G14" s="12">
        <f>F14*B5/C5</f>
        <v>10</v>
      </c>
      <c r="H14" s="10">
        <f>(F14*B5/1000)</f>
        <v>0.1</v>
      </c>
      <c r="I14" s="12"/>
      <c r="J14" s="12"/>
      <c r="K14" s="10"/>
      <c r="L14" s="12"/>
      <c r="M14" s="12"/>
      <c r="N14" s="10"/>
      <c r="O14" s="12"/>
      <c r="P14" s="12"/>
      <c r="Q14" s="10"/>
      <c r="R14" s="12"/>
      <c r="S14" s="12"/>
      <c r="T14" s="10"/>
      <c r="U14" s="12"/>
      <c r="V14" s="12"/>
      <c r="W14" s="10"/>
      <c r="X14" s="12"/>
      <c r="Y14" s="12"/>
      <c r="Z14" s="10"/>
      <c r="AA14" s="12">
        <v>8</v>
      </c>
      <c r="AB14" s="12">
        <f>AA14*B5/C5</f>
        <v>8</v>
      </c>
      <c r="AC14" s="10">
        <f>(AA14*B5/1000)</f>
        <v>0.08</v>
      </c>
      <c r="AD14" s="5" t="s">
        <v>23</v>
      </c>
      <c r="AE14" s="11" t="s">
        <v>18</v>
      </c>
      <c r="AF14" s="12"/>
      <c r="AG14" s="12"/>
      <c r="AH14" s="10"/>
      <c r="AI14" s="12">
        <v>1.8</v>
      </c>
      <c r="AJ14" s="12">
        <f>AI14*B5/C5</f>
        <v>1.8</v>
      </c>
      <c r="AK14" s="10">
        <f>(AI14*B5/1000)</f>
        <v>1.7999999999999999E-2</v>
      </c>
      <c r="AL14" s="12"/>
      <c r="AM14" s="12"/>
      <c r="AN14" s="28"/>
      <c r="AO14" s="12"/>
      <c r="AP14" s="12"/>
      <c r="AQ14" s="10"/>
      <c r="AR14" s="17">
        <f t="shared" si="0"/>
        <v>0.23800000000000002</v>
      </c>
      <c r="AT14" s="2">
        <f t="shared" si="1"/>
        <v>23.8</v>
      </c>
    </row>
    <row r="15" spans="1:48" x14ac:dyDescent="0.25">
      <c r="A15" s="5" t="s">
        <v>21</v>
      </c>
      <c r="B15" s="11" t="s">
        <v>18</v>
      </c>
      <c r="C15" s="12">
        <v>3</v>
      </c>
      <c r="D15" s="12">
        <f>C15*B5/C5</f>
        <v>3</v>
      </c>
      <c r="E15" s="10">
        <f>(C15*B5/1000)</f>
        <v>0.03</v>
      </c>
      <c r="F15" s="12"/>
      <c r="G15" s="12"/>
      <c r="H15" s="10"/>
      <c r="I15" s="12">
        <v>5</v>
      </c>
      <c r="J15" s="12">
        <f>I15*B5/C5</f>
        <v>5</v>
      </c>
      <c r="K15" s="10">
        <f>(I15*B5/1000)</f>
        <v>0.05</v>
      </c>
      <c r="L15" s="12"/>
      <c r="M15" s="12"/>
      <c r="N15" s="10"/>
      <c r="O15" s="12"/>
      <c r="P15" s="12"/>
      <c r="Q15" s="10"/>
      <c r="R15" s="12">
        <v>1.6</v>
      </c>
      <c r="S15" s="12">
        <f>R15*B5/C5</f>
        <v>1.6</v>
      </c>
      <c r="T15" s="10">
        <f>(R15*B5/1000)</f>
        <v>1.6E-2</v>
      </c>
      <c r="U15" s="12">
        <v>3</v>
      </c>
      <c r="V15" s="12">
        <f>U15*B5/C5</f>
        <v>3</v>
      </c>
      <c r="W15" s="10">
        <f>(U15*B5/1000)</f>
        <v>0.03</v>
      </c>
      <c r="X15" s="12">
        <v>2.8</v>
      </c>
      <c r="Y15" s="12">
        <f>X15*B5/C5</f>
        <v>2.8</v>
      </c>
      <c r="Z15" s="10">
        <f>(X15*B5/1000)</f>
        <v>2.8000000000000001E-2</v>
      </c>
      <c r="AA15" s="12"/>
      <c r="AB15" s="12"/>
      <c r="AC15" s="10"/>
      <c r="AD15" s="5" t="s">
        <v>21</v>
      </c>
      <c r="AE15" s="11" t="s">
        <v>18</v>
      </c>
      <c r="AF15" s="12"/>
      <c r="AG15" s="12"/>
      <c r="AH15" s="10"/>
      <c r="AI15" s="12">
        <v>1.5</v>
      </c>
      <c r="AJ15" s="12">
        <f>AI15*B5/C5</f>
        <v>1.5</v>
      </c>
      <c r="AK15" s="10">
        <f>(AI15*B5/1000)</f>
        <v>1.4999999999999999E-2</v>
      </c>
      <c r="AL15" s="12"/>
      <c r="AM15" s="12"/>
      <c r="AN15" s="28"/>
      <c r="AO15" s="12"/>
      <c r="AP15" s="12"/>
      <c r="AQ15" s="10"/>
      <c r="AR15" s="17">
        <f t="shared" si="0"/>
        <v>0.16899999999999998</v>
      </c>
      <c r="AT15" s="2">
        <f t="shared" si="1"/>
        <v>16.899999999999999</v>
      </c>
    </row>
    <row r="16" spans="1:48" x14ac:dyDescent="0.25">
      <c r="A16" s="5" t="s">
        <v>36</v>
      </c>
      <c r="B16" s="11" t="s">
        <v>18</v>
      </c>
      <c r="C16" s="12"/>
      <c r="D16" s="12"/>
      <c r="E16" s="10"/>
      <c r="F16" s="12">
        <v>0.6</v>
      </c>
      <c r="G16" s="12">
        <f>F16*B5/C5</f>
        <v>0.6</v>
      </c>
      <c r="H16" s="10">
        <f>(F16*B5/1000)</f>
        <v>6.0000000000000001E-3</v>
      </c>
      <c r="I16" s="12"/>
      <c r="J16" s="12"/>
      <c r="K16" s="10"/>
      <c r="L16" s="12"/>
      <c r="M16" s="12"/>
      <c r="N16" s="10"/>
      <c r="O16" s="12"/>
      <c r="P16" s="12"/>
      <c r="Q16" s="10"/>
      <c r="R16" s="12"/>
      <c r="S16" s="12"/>
      <c r="T16" s="10"/>
      <c r="U16" s="12"/>
      <c r="V16" s="12"/>
      <c r="W16" s="10"/>
      <c r="X16" s="12"/>
      <c r="Y16" s="12"/>
      <c r="Z16" s="10"/>
      <c r="AA16" s="12"/>
      <c r="AB16" s="12"/>
      <c r="AC16" s="10"/>
      <c r="AD16" s="5" t="s">
        <v>36</v>
      </c>
      <c r="AE16" s="11" t="s">
        <v>18</v>
      </c>
      <c r="AF16" s="12"/>
      <c r="AG16" s="12"/>
      <c r="AH16" s="10"/>
      <c r="AI16" s="12"/>
      <c r="AJ16" s="12"/>
      <c r="AK16" s="10"/>
      <c r="AL16" s="12"/>
      <c r="AM16" s="12"/>
      <c r="AN16" s="28"/>
      <c r="AO16" s="12"/>
      <c r="AP16" s="12"/>
      <c r="AQ16" s="10"/>
      <c r="AR16" s="17">
        <f t="shared" si="0"/>
        <v>6.0000000000000001E-3</v>
      </c>
      <c r="AT16" s="2">
        <f t="shared" si="1"/>
        <v>0.6</v>
      </c>
    </row>
    <row r="17" spans="1:46" x14ac:dyDescent="0.25">
      <c r="A17" s="5" t="s">
        <v>257</v>
      </c>
      <c r="B17" s="11" t="s">
        <v>39</v>
      </c>
      <c r="C17" s="12"/>
      <c r="D17" s="12"/>
      <c r="E17" s="10"/>
      <c r="F17" s="12"/>
      <c r="G17" s="12"/>
      <c r="H17" s="10"/>
      <c r="I17" s="12">
        <v>35</v>
      </c>
      <c r="J17" s="12">
        <f>I17*B5/C5</f>
        <v>35</v>
      </c>
      <c r="K17" s="10">
        <f>(I17*B5/1000)/0.3</f>
        <v>1.1666666666666667</v>
      </c>
      <c r="L17" s="12"/>
      <c r="M17" s="12"/>
      <c r="N17" s="10"/>
      <c r="O17" s="12"/>
      <c r="P17" s="12"/>
      <c r="Q17" s="10"/>
      <c r="R17" s="12"/>
      <c r="S17" s="12"/>
      <c r="T17" s="10"/>
      <c r="U17" s="12"/>
      <c r="V17" s="12"/>
      <c r="W17" s="10"/>
      <c r="X17" s="12">
        <v>8.4</v>
      </c>
      <c r="Y17" s="12">
        <f>X17*B5/C5</f>
        <v>8.4</v>
      </c>
      <c r="Z17" s="10">
        <f>(X17*B5/1000)</f>
        <v>8.4000000000000005E-2</v>
      </c>
      <c r="AA17" s="12"/>
      <c r="AB17" s="12"/>
      <c r="AC17" s="10"/>
      <c r="AD17" s="5" t="s">
        <v>257</v>
      </c>
      <c r="AE17" s="11" t="s">
        <v>39</v>
      </c>
      <c r="AF17" s="12"/>
      <c r="AG17" s="12"/>
      <c r="AH17" s="10"/>
      <c r="AI17" s="12"/>
      <c r="AJ17" s="12"/>
      <c r="AK17" s="10"/>
      <c r="AL17" s="12"/>
      <c r="AM17" s="12"/>
      <c r="AN17" s="28"/>
      <c r="AO17" s="12"/>
      <c r="AP17" s="12"/>
      <c r="AQ17" s="10"/>
      <c r="AR17" s="17">
        <f t="shared" si="0"/>
        <v>1.2506666666666668</v>
      </c>
      <c r="AS17" t="s">
        <v>41</v>
      </c>
      <c r="AT17" s="2">
        <f t="shared" si="1"/>
        <v>43.4</v>
      </c>
    </row>
    <row r="18" spans="1:46" x14ac:dyDescent="0.25">
      <c r="A18" s="5" t="s">
        <v>26</v>
      </c>
      <c r="B18" s="11" t="s">
        <v>39</v>
      </c>
      <c r="C18" s="12"/>
      <c r="D18" s="12"/>
      <c r="E18" s="10"/>
      <c r="F18" s="12"/>
      <c r="G18" s="12"/>
      <c r="H18" s="10"/>
      <c r="I18" s="12"/>
      <c r="J18" s="12"/>
      <c r="K18" s="10"/>
      <c r="L18" s="12"/>
      <c r="M18" s="12"/>
      <c r="N18" s="10"/>
      <c r="O18" s="12"/>
      <c r="P18" s="12"/>
      <c r="Q18" s="10"/>
      <c r="R18" s="12"/>
      <c r="S18" s="12"/>
      <c r="T18" s="10"/>
      <c r="U18" s="12"/>
      <c r="V18" s="12"/>
      <c r="W18" s="10"/>
      <c r="X18" s="12"/>
      <c r="Y18" s="12"/>
      <c r="Z18" s="10"/>
      <c r="AA18" s="12"/>
      <c r="AB18" s="12"/>
      <c r="AC18" s="10"/>
      <c r="AD18" s="5" t="s">
        <v>26</v>
      </c>
      <c r="AE18" s="11" t="s">
        <v>39</v>
      </c>
      <c r="AF18" s="12">
        <v>38</v>
      </c>
      <c r="AG18" s="12">
        <f>AF18*B5/C5</f>
        <v>38</v>
      </c>
      <c r="AH18" s="10">
        <f>(AF18*B5/1000)/0.6</f>
        <v>0.63333333333333341</v>
      </c>
      <c r="AI18" s="12"/>
      <c r="AJ18" s="12"/>
      <c r="AK18" s="10"/>
      <c r="AL18" s="12"/>
      <c r="AM18" s="12"/>
      <c r="AN18" s="28"/>
      <c r="AO18" s="12"/>
      <c r="AP18" s="12"/>
      <c r="AQ18" s="10"/>
      <c r="AR18" s="17">
        <f t="shared" si="0"/>
        <v>0.63333333333333341</v>
      </c>
      <c r="AS18" t="s">
        <v>42</v>
      </c>
      <c r="AT18" s="2">
        <f t="shared" si="1"/>
        <v>38</v>
      </c>
    </row>
    <row r="19" spans="1:46" x14ac:dyDescent="0.25">
      <c r="A19" s="5" t="s">
        <v>286</v>
      </c>
      <c r="B19" s="11" t="s">
        <v>18</v>
      </c>
      <c r="C19" s="12"/>
      <c r="D19" s="12"/>
      <c r="E19" s="10"/>
      <c r="F19" s="12"/>
      <c r="G19" s="12"/>
      <c r="H19" s="10"/>
      <c r="I19" s="12"/>
      <c r="J19" s="12"/>
      <c r="K19" s="10"/>
      <c r="L19" s="12"/>
      <c r="M19" s="12"/>
      <c r="N19" s="10"/>
      <c r="O19" s="12">
        <v>75</v>
      </c>
      <c r="P19" s="12">
        <f>O19*B5/C5</f>
        <v>75</v>
      </c>
      <c r="Q19" s="10">
        <f>(O19*B5/1000)/0.4</f>
        <v>1.875</v>
      </c>
      <c r="R19" s="12"/>
      <c r="S19" s="12"/>
      <c r="T19" s="10"/>
      <c r="U19" s="12"/>
      <c r="V19" s="12"/>
      <c r="W19" s="10"/>
      <c r="X19" s="12"/>
      <c r="Y19" s="12"/>
      <c r="Z19" s="10"/>
      <c r="AA19" s="12"/>
      <c r="AB19" s="12"/>
      <c r="AC19" s="10"/>
      <c r="AD19" s="5" t="s">
        <v>286</v>
      </c>
      <c r="AE19" s="11" t="s">
        <v>18</v>
      </c>
      <c r="AF19" s="12"/>
      <c r="AG19" s="12"/>
      <c r="AH19" s="10"/>
      <c r="AI19" s="12"/>
      <c r="AJ19" s="12"/>
      <c r="AK19" s="10"/>
      <c r="AL19" s="12"/>
      <c r="AM19" s="12"/>
      <c r="AN19" s="28"/>
      <c r="AO19" s="12"/>
      <c r="AP19" s="12"/>
      <c r="AQ19" s="10"/>
      <c r="AR19" s="17">
        <f t="shared" si="0"/>
        <v>1.875</v>
      </c>
      <c r="AS19" t="s">
        <v>43</v>
      </c>
      <c r="AT19" s="2">
        <f t="shared" si="1"/>
        <v>75</v>
      </c>
    </row>
    <row r="20" spans="1:46" x14ac:dyDescent="0.25">
      <c r="A20" s="5" t="s">
        <v>258</v>
      </c>
      <c r="B20" s="11" t="s">
        <v>18</v>
      </c>
      <c r="C20" s="12"/>
      <c r="D20" s="12"/>
      <c r="E20" s="10"/>
      <c r="F20" s="12"/>
      <c r="G20" s="12"/>
      <c r="H20" s="10"/>
      <c r="I20" s="12"/>
      <c r="J20" s="12"/>
      <c r="K20" s="10"/>
      <c r="L20" s="12"/>
      <c r="M20" s="12"/>
      <c r="N20" s="10"/>
      <c r="O20" s="12">
        <v>3</v>
      </c>
      <c r="P20" s="12">
        <f>O20*B5/C5</f>
        <v>3</v>
      </c>
      <c r="Q20" s="10">
        <f>(O20*B5/1000)</f>
        <v>0.03</v>
      </c>
      <c r="R20" s="12">
        <v>1.2</v>
      </c>
      <c r="S20" s="12">
        <f>R20*B5/C5</f>
        <v>1.2</v>
      </c>
      <c r="T20" s="10">
        <f>(R20*B5/1000)</f>
        <v>1.2E-2</v>
      </c>
      <c r="U20" s="12">
        <v>4</v>
      </c>
      <c r="V20" s="12">
        <f>U20*B5/C5</f>
        <v>4</v>
      </c>
      <c r="W20" s="10">
        <f>(U20*B5/1000)</f>
        <v>0.04</v>
      </c>
      <c r="X20" s="12"/>
      <c r="Y20" s="12"/>
      <c r="Z20" s="10"/>
      <c r="AA20" s="12"/>
      <c r="AB20" s="12"/>
      <c r="AC20" s="10"/>
      <c r="AD20" s="5" t="s">
        <v>258</v>
      </c>
      <c r="AE20" s="11" t="s">
        <v>18</v>
      </c>
      <c r="AF20" s="12"/>
      <c r="AG20" s="12"/>
      <c r="AH20" s="10"/>
      <c r="AI20" s="12">
        <v>1</v>
      </c>
      <c r="AJ20" s="12">
        <f>AI20*B5/C5</f>
        <v>1</v>
      </c>
      <c r="AK20" s="10">
        <f>(AI20*B5/1000)</f>
        <v>0.01</v>
      </c>
      <c r="AL20" s="12"/>
      <c r="AM20" s="12"/>
      <c r="AN20" s="28"/>
      <c r="AO20" s="12"/>
      <c r="AP20" s="12"/>
      <c r="AQ20" s="10"/>
      <c r="AR20" s="17">
        <f t="shared" si="0"/>
        <v>9.1999999999999985E-2</v>
      </c>
      <c r="AT20" s="2">
        <f t="shared" si="1"/>
        <v>9.1999999999999993</v>
      </c>
    </row>
    <row r="21" spans="1:46" x14ac:dyDescent="0.25">
      <c r="A21" s="5" t="s">
        <v>29</v>
      </c>
      <c r="B21" s="11" t="s">
        <v>18</v>
      </c>
      <c r="C21" s="12"/>
      <c r="D21" s="12"/>
      <c r="E21" s="10"/>
      <c r="F21" s="12"/>
      <c r="G21" s="12"/>
      <c r="H21" s="10"/>
      <c r="I21" s="12"/>
      <c r="J21" s="12"/>
      <c r="K21" s="10"/>
      <c r="L21" s="12"/>
      <c r="M21" s="12"/>
      <c r="N21" s="10"/>
      <c r="O21" s="12"/>
      <c r="P21" s="12"/>
      <c r="Q21" s="10"/>
      <c r="R21" s="12">
        <v>70</v>
      </c>
      <c r="S21" s="12">
        <f>R21*B5/C5</f>
        <v>70</v>
      </c>
      <c r="T21" s="10">
        <f>(R21*B5/1000)</f>
        <v>0.7</v>
      </c>
      <c r="U21" s="12">
        <v>67</v>
      </c>
      <c r="V21" s="12">
        <f>U21*B5/C5</f>
        <v>67</v>
      </c>
      <c r="W21" s="10">
        <f>(U21*B5/1000)</f>
        <v>0.67</v>
      </c>
      <c r="X21" s="12"/>
      <c r="Y21" s="12"/>
      <c r="Z21" s="10"/>
      <c r="AA21" s="12"/>
      <c r="AB21" s="12"/>
      <c r="AC21" s="10"/>
      <c r="AD21" s="5" t="s">
        <v>29</v>
      </c>
      <c r="AE21" s="11" t="s">
        <v>18</v>
      </c>
      <c r="AF21" s="12"/>
      <c r="AG21" s="12"/>
      <c r="AH21" s="10"/>
      <c r="AI21" s="12"/>
      <c r="AJ21" s="12"/>
      <c r="AK21" s="10"/>
      <c r="AL21" s="12"/>
      <c r="AM21" s="12"/>
      <c r="AN21" s="28"/>
      <c r="AO21" s="12"/>
      <c r="AP21" s="12"/>
      <c r="AQ21" s="10"/>
      <c r="AR21" s="17">
        <f t="shared" si="0"/>
        <v>1.37</v>
      </c>
      <c r="AT21" s="2">
        <f t="shared" si="1"/>
        <v>137</v>
      </c>
    </row>
    <row r="22" spans="1:46" x14ac:dyDescent="0.25">
      <c r="A22" s="5" t="s">
        <v>262</v>
      </c>
      <c r="B22" s="11" t="s">
        <v>18</v>
      </c>
      <c r="C22" s="12"/>
      <c r="D22" s="12"/>
      <c r="E22" s="10"/>
      <c r="F22" s="12"/>
      <c r="G22" s="12"/>
      <c r="H22" s="10"/>
      <c r="I22" s="12"/>
      <c r="J22" s="12"/>
      <c r="K22" s="10"/>
      <c r="L22" s="12"/>
      <c r="M22" s="12"/>
      <c r="N22" s="10"/>
      <c r="O22" s="12">
        <v>8</v>
      </c>
      <c r="P22" s="12">
        <f>O22*B5/C5</f>
        <v>8</v>
      </c>
      <c r="Q22" s="10">
        <f>(O22*B5/1000)</f>
        <v>0.08</v>
      </c>
      <c r="R22" s="12">
        <v>12</v>
      </c>
      <c r="S22" s="12">
        <f>R22*B5/C5</f>
        <v>12</v>
      </c>
      <c r="T22" s="10">
        <f>(R22*B5/1000)</f>
        <v>0.12</v>
      </c>
      <c r="U22" s="12">
        <v>20</v>
      </c>
      <c r="V22" s="12">
        <f>U22*B5/C5</f>
        <v>20</v>
      </c>
      <c r="W22" s="10">
        <f>(U22*B5/1000)</f>
        <v>0.2</v>
      </c>
      <c r="X22" s="12"/>
      <c r="Y22" s="12"/>
      <c r="Z22" s="10"/>
      <c r="AA22" s="12"/>
      <c r="AB22" s="12"/>
      <c r="AC22" s="10"/>
      <c r="AD22" s="5" t="s">
        <v>262</v>
      </c>
      <c r="AE22" s="11" t="s">
        <v>18</v>
      </c>
      <c r="AF22" s="12"/>
      <c r="AG22" s="12"/>
      <c r="AH22" s="10"/>
      <c r="AI22" s="12"/>
      <c r="AJ22" s="12"/>
      <c r="AK22" s="10"/>
      <c r="AL22" s="12"/>
      <c r="AM22" s="12"/>
      <c r="AN22" s="28"/>
      <c r="AO22" s="12"/>
      <c r="AP22" s="12"/>
      <c r="AQ22" s="10"/>
      <c r="AR22" s="17">
        <f t="shared" si="0"/>
        <v>0.4</v>
      </c>
      <c r="AT22" s="2">
        <f t="shared" si="1"/>
        <v>40</v>
      </c>
    </row>
    <row r="23" spans="1:46" x14ac:dyDescent="0.25">
      <c r="A23" s="5" t="s">
        <v>30</v>
      </c>
      <c r="B23" s="11" t="s">
        <v>18</v>
      </c>
      <c r="C23" s="12"/>
      <c r="D23" s="12"/>
      <c r="E23" s="10"/>
      <c r="F23" s="12"/>
      <c r="G23" s="12"/>
      <c r="H23" s="10"/>
      <c r="I23" s="12"/>
      <c r="J23" s="12"/>
      <c r="K23" s="10"/>
      <c r="L23" s="12"/>
      <c r="M23" s="12"/>
      <c r="N23" s="10"/>
      <c r="O23" s="12"/>
      <c r="P23" s="12"/>
      <c r="Q23" s="10"/>
      <c r="R23" s="12">
        <v>15</v>
      </c>
      <c r="S23" s="12">
        <f>R23*B5/C5</f>
        <v>15</v>
      </c>
      <c r="T23" s="10">
        <f>(R23*B5/1000)</f>
        <v>0.15</v>
      </c>
      <c r="U23" s="12">
        <v>26.8</v>
      </c>
      <c r="V23" s="12">
        <f>U23*B5/C5</f>
        <v>26.8</v>
      </c>
      <c r="W23" s="10">
        <f>(U23*B5/1000)</f>
        <v>0.26800000000000002</v>
      </c>
      <c r="X23" s="12"/>
      <c r="Y23" s="12"/>
      <c r="Z23" s="10"/>
      <c r="AA23" s="12"/>
      <c r="AB23" s="12"/>
      <c r="AC23" s="10"/>
      <c r="AD23" s="5" t="s">
        <v>30</v>
      </c>
      <c r="AE23" s="11" t="s">
        <v>18</v>
      </c>
      <c r="AF23" s="12"/>
      <c r="AG23" s="12"/>
      <c r="AH23" s="10"/>
      <c r="AI23" s="12"/>
      <c r="AJ23" s="12"/>
      <c r="AK23" s="10"/>
      <c r="AL23" s="12"/>
      <c r="AM23" s="12"/>
      <c r="AN23" s="28"/>
      <c r="AO23" s="12"/>
      <c r="AP23" s="12"/>
      <c r="AQ23" s="10"/>
      <c r="AR23" s="17">
        <f t="shared" si="0"/>
        <v>0.41800000000000004</v>
      </c>
      <c r="AT23" s="2">
        <f t="shared" si="1"/>
        <v>41.8</v>
      </c>
    </row>
    <row r="24" spans="1:46" x14ac:dyDescent="0.25">
      <c r="A24" s="5" t="s">
        <v>263</v>
      </c>
      <c r="B24" s="11" t="s">
        <v>18</v>
      </c>
      <c r="C24" s="12"/>
      <c r="D24" s="12"/>
      <c r="E24" s="10"/>
      <c r="F24" s="12"/>
      <c r="G24" s="12"/>
      <c r="H24" s="10"/>
      <c r="I24" s="12"/>
      <c r="J24" s="12"/>
      <c r="K24" s="10"/>
      <c r="L24" s="12"/>
      <c r="M24" s="12"/>
      <c r="N24" s="10"/>
      <c r="O24" s="12"/>
      <c r="P24" s="12"/>
      <c r="Q24" s="10"/>
      <c r="R24" s="12">
        <v>47</v>
      </c>
      <c r="S24" s="12">
        <f>R24*B5/C5</f>
        <v>47</v>
      </c>
      <c r="T24" s="10">
        <f>(R24*B5/1000)</f>
        <v>0.47</v>
      </c>
      <c r="U24" s="12"/>
      <c r="V24" s="12"/>
      <c r="W24" s="10"/>
      <c r="X24" s="12"/>
      <c r="Y24" s="12"/>
      <c r="Z24" s="10"/>
      <c r="AA24" s="12"/>
      <c r="AB24" s="12"/>
      <c r="AC24" s="10"/>
      <c r="AD24" s="5" t="s">
        <v>263</v>
      </c>
      <c r="AE24" s="11" t="s">
        <v>18</v>
      </c>
      <c r="AF24" s="12"/>
      <c r="AG24" s="12"/>
      <c r="AH24" s="10"/>
      <c r="AI24" s="12"/>
      <c r="AJ24" s="12"/>
      <c r="AK24" s="10"/>
      <c r="AL24" s="12"/>
      <c r="AM24" s="12"/>
      <c r="AN24" s="28"/>
      <c r="AO24" s="12"/>
      <c r="AP24" s="12"/>
      <c r="AQ24" s="10"/>
      <c r="AR24" s="17">
        <f t="shared" si="0"/>
        <v>0.47</v>
      </c>
      <c r="AT24" s="2">
        <f t="shared" si="1"/>
        <v>47</v>
      </c>
    </row>
    <row r="25" spans="1:46" x14ac:dyDescent="0.25">
      <c r="A25" s="5" t="s">
        <v>20</v>
      </c>
      <c r="B25" s="11" t="s">
        <v>39</v>
      </c>
      <c r="C25" s="12"/>
      <c r="D25" s="12"/>
      <c r="E25" s="10"/>
      <c r="F25" s="12"/>
      <c r="G25" s="12"/>
      <c r="H25" s="10"/>
      <c r="I25" s="12"/>
      <c r="J25" s="12"/>
      <c r="K25" s="10"/>
      <c r="L25" s="12"/>
      <c r="M25" s="12"/>
      <c r="N25" s="10"/>
      <c r="O25" s="12"/>
      <c r="P25" s="12"/>
      <c r="Q25" s="10"/>
      <c r="R25" s="12">
        <v>8</v>
      </c>
      <c r="S25" s="12">
        <f>R25*B5/C5</f>
        <v>8</v>
      </c>
      <c r="T25" s="10">
        <f>(R25*B5/1000)/0.045</f>
        <v>1.7777777777777779</v>
      </c>
      <c r="U25" s="12"/>
      <c r="V25" s="12"/>
      <c r="W25" s="10"/>
      <c r="X25" s="12"/>
      <c r="Y25" s="12"/>
      <c r="Z25" s="10"/>
      <c r="AA25" s="12"/>
      <c r="AB25" s="12"/>
      <c r="AC25" s="10"/>
      <c r="AD25" s="5" t="s">
        <v>20</v>
      </c>
      <c r="AE25" s="11" t="s">
        <v>18</v>
      </c>
      <c r="AF25" s="12"/>
      <c r="AG25" s="12"/>
      <c r="AH25" s="10"/>
      <c r="AI25" s="12">
        <v>3.5</v>
      </c>
      <c r="AJ25" s="12">
        <f>AI25*B5/C5</f>
        <v>3.5</v>
      </c>
      <c r="AK25" s="10">
        <f>(AI25*B5/1000)/0.04</f>
        <v>0.87500000000000011</v>
      </c>
      <c r="AL25" s="12"/>
      <c r="AM25" s="12"/>
      <c r="AN25" s="28"/>
      <c r="AO25" s="12"/>
      <c r="AP25" s="12"/>
      <c r="AQ25" s="10"/>
      <c r="AR25" s="17">
        <f t="shared" si="0"/>
        <v>2.6527777777777781</v>
      </c>
      <c r="AS25" t="s">
        <v>40</v>
      </c>
      <c r="AT25" s="2">
        <f t="shared" si="1"/>
        <v>11.5</v>
      </c>
    </row>
    <row r="26" spans="1:46" x14ac:dyDescent="0.25">
      <c r="A26" s="5" t="s">
        <v>260</v>
      </c>
      <c r="B26" s="11" t="s">
        <v>18</v>
      </c>
      <c r="C26" s="12"/>
      <c r="D26" s="12"/>
      <c r="E26" s="10"/>
      <c r="F26" s="12"/>
      <c r="G26" s="12"/>
      <c r="H26" s="10"/>
      <c r="I26" s="12"/>
      <c r="J26" s="12"/>
      <c r="K26" s="10"/>
      <c r="L26" s="12"/>
      <c r="M26" s="12"/>
      <c r="N26" s="10"/>
      <c r="O26" s="12"/>
      <c r="P26" s="12"/>
      <c r="Q26" s="10"/>
      <c r="R26" s="12"/>
      <c r="S26" s="12"/>
      <c r="T26" s="10"/>
      <c r="U26" s="12">
        <v>95</v>
      </c>
      <c r="V26" s="12">
        <f>U26*B5/C5</f>
        <v>95</v>
      </c>
      <c r="W26" s="10">
        <f>(U26*B5/1000)</f>
        <v>0.95</v>
      </c>
      <c r="X26" s="12"/>
      <c r="Y26" s="12"/>
      <c r="Z26" s="10"/>
      <c r="AA26" s="12"/>
      <c r="AB26" s="12"/>
      <c r="AC26" s="10"/>
      <c r="AD26" s="5" t="s">
        <v>260</v>
      </c>
      <c r="AE26" s="11" t="s">
        <v>18</v>
      </c>
      <c r="AF26" s="12"/>
      <c r="AG26" s="12"/>
      <c r="AH26" s="10"/>
      <c r="AI26" s="12"/>
      <c r="AJ26" s="12"/>
      <c r="AK26" s="10"/>
      <c r="AL26" s="12"/>
      <c r="AM26" s="12"/>
      <c r="AN26" s="28"/>
      <c r="AO26" s="12"/>
      <c r="AP26" s="12"/>
      <c r="AQ26" s="10"/>
      <c r="AR26" s="17">
        <f t="shared" si="0"/>
        <v>0.95</v>
      </c>
      <c r="AT26" s="2">
        <f t="shared" si="1"/>
        <v>95</v>
      </c>
    </row>
    <row r="27" spans="1:46" x14ac:dyDescent="0.25">
      <c r="A27" s="5" t="s">
        <v>72</v>
      </c>
      <c r="B27" s="11" t="s">
        <v>18</v>
      </c>
      <c r="C27" s="12"/>
      <c r="D27" s="12"/>
      <c r="E27" s="10"/>
      <c r="F27" s="12"/>
      <c r="G27" s="12"/>
      <c r="H27" s="10"/>
      <c r="I27" s="12"/>
      <c r="J27" s="12"/>
      <c r="K27" s="10"/>
      <c r="L27" s="12"/>
      <c r="M27" s="12"/>
      <c r="N27" s="10"/>
      <c r="O27" s="12"/>
      <c r="P27" s="12"/>
      <c r="Q27" s="10"/>
      <c r="R27" s="12"/>
      <c r="S27" s="12"/>
      <c r="T27" s="10"/>
      <c r="U27" s="12">
        <v>3</v>
      </c>
      <c r="V27" s="12">
        <f>U27*B5/C5</f>
        <v>3</v>
      </c>
      <c r="W27" s="10">
        <f>(U27*B5/1000)</f>
        <v>0.03</v>
      </c>
      <c r="X27" s="12"/>
      <c r="Y27" s="12"/>
      <c r="Z27" s="10"/>
      <c r="AA27" s="12"/>
      <c r="AB27" s="12"/>
      <c r="AC27" s="10"/>
      <c r="AD27" s="5" t="s">
        <v>72</v>
      </c>
      <c r="AE27" s="11" t="s">
        <v>18</v>
      </c>
      <c r="AF27" s="12"/>
      <c r="AG27" s="12"/>
      <c r="AH27" s="10"/>
      <c r="AI27" s="12"/>
      <c r="AJ27" s="12"/>
      <c r="AK27" s="10"/>
      <c r="AL27" s="12"/>
      <c r="AM27" s="12"/>
      <c r="AN27" s="28"/>
      <c r="AO27" s="12"/>
      <c r="AP27" s="12"/>
      <c r="AQ27" s="10"/>
      <c r="AR27" s="17">
        <f t="shared" si="0"/>
        <v>0.03</v>
      </c>
      <c r="AT27" s="2">
        <f t="shared" si="1"/>
        <v>3</v>
      </c>
    </row>
    <row r="28" spans="1:46" x14ac:dyDescent="0.25">
      <c r="A28" s="5" t="s">
        <v>34</v>
      </c>
      <c r="B28" s="11" t="s">
        <v>18</v>
      </c>
      <c r="C28" s="12"/>
      <c r="D28" s="12"/>
      <c r="E28" s="10"/>
      <c r="F28" s="12"/>
      <c r="G28" s="12"/>
      <c r="H28" s="10"/>
      <c r="I28" s="12"/>
      <c r="J28" s="12"/>
      <c r="K28" s="10"/>
      <c r="L28" s="12"/>
      <c r="M28" s="12"/>
      <c r="N28" s="10"/>
      <c r="O28" s="12"/>
      <c r="P28" s="12"/>
      <c r="Q28" s="10"/>
      <c r="R28" s="12"/>
      <c r="S28" s="12"/>
      <c r="T28" s="10"/>
      <c r="U28" s="12">
        <v>9.43</v>
      </c>
      <c r="V28" s="12">
        <f>U28*B5/C5</f>
        <v>9.43</v>
      </c>
      <c r="W28" s="10">
        <f>(U28*B5/1000)</f>
        <v>9.4299999999999995E-2</v>
      </c>
      <c r="X28" s="12">
        <v>11.3</v>
      </c>
      <c r="Y28" s="12">
        <f>X28*B5/C5</f>
        <v>11.3</v>
      </c>
      <c r="Z28" s="10">
        <f>(X28*B5/1000)</f>
        <v>0.113</v>
      </c>
      <c r="AA28" s="12"/>
      <c r="AB28" s="12"/>
      <c r="AC28" s="10"/>
      <c r="AD28" s="5" t="s">
        <v>34</v>
      </c>
      <c r="AE28" s="11" t="s">
        <v>18</v>
      </c>
      <c r="AF28" s="12"/>
      <c r="AG28" s="12"/>
      <c r="AH28" s="10"/>
      <c r="AI28" s="12"/>
      <c r="AJ28" s="12"/>
      <c r="AK28" s="10"/>
      <c r="AL28" s="12"/>
      <c r="AM28" s="12"/>
      <c r="AN28" s="28"/>
      <c r="AO28" s="12"/>
      <c r="AP28" s="12"/>
      <c r="AQ28" s="10"/>
      <c r="AR28" s="17">
        <f t="shared" si="0"/>
        <v>0.20729999999999998</v>
      </c>
      <c r="AT28" s="2">
        <f t="shared" si="1"/>
        <v>20.73</v>
      </c>
    </row>
    <row r="29" spans="1:46" x14ac:dyDescent="0.25">
      <c r="A29" s="5" t="s">
        <v>86</v>
      </c>
      <c r="B29" s="11" t="s">
        <v>18</v>
      </c>
      <c r="C29" s="12"/>
      <c r="D29" s="12"/>
      <c r="E29" s="10"/>
      <c r="F29" s="12"/>
      <c r="G29" s="12"/>
      <c r="H29" s="10"/>
      <c r="I29" s="12"/>
      <c r="J29" s="12"/>
      <c r="K29" s="10"/>
      <c r="L29" s="12"/>
      <c r="M29" s="12"/>
      <c r="N29" s="10"/>
      <c r="O29" s="12"/>
      <c r="P29" s="12"/>
      <c r="Q29" s="10"/>
      <c r="R29" s="12"/>
      <c r="S29" s="12"/>
      <c r="T29" s="10"/>
      <c r="U29" s="12">
        <v>2.83</v>
      </c>
      <c r="V29" s="12">
        <f>U29*B5/C5</f>
        <v>2.83</v>
      </c>
      <c r="W29" s="10">
        <f>(U29*B5/1000)</f>
        <v>2.8300000000000002E-2</v>
      </c>
      <c r="X29" s="12">
        <v>0.9</v>
      </c>
      <c r="Y29" s="12">
        <f>X29*B5/C5</f>
        <v>0.9</v>
      </c>
      <c r="Z29" s="10">
        <f>(X29*B5/1000)</f>
        <v>8.9999999999999993E-3</v>
      </c>
      <c r="AA29" s="12"/>
      <c r="AB29" s="12"/>
      <c r="AC29" s="10"/>
      <c r="AD29" s="5" t="s">
        <v>86</v>
      </c>
      <c r="AE29" s="11" t="s">
        <v>18</v>
      </c>
      <c r="AF29" s="12"/>
      <c r="AG29" s="12"/>
      <c r="AH29" s="10"/>
      <c r="AI29" s="12">
        <v>45.6</v>
      </c>
      <c r="AJ29" s="12">
        <f>AI29*B5/C5</f>
        <v>45.6</v>
      </c>
      <c r="AK29" s="10">
        <f>(AI29*B5/1000)</f>
        <v>0.45600000000000002</v>
      </c>
      <c r="AL29" s="12"/>
      <c r="AM29" s="12"/>
      <c r="AN29" s="28"/>
      <c r="AO29" s="12"/>
      <c r="AP29" s="12"/>
      <c r="AQ29" s="10"/>
      <c r="AR29" s="17">
        <f t="shared" si="0"/>
        <v>0.49330000000000002</v>
      </c>
      <c r="AT29" s="2">
        <f t="shared" si="1"/>
        <v>49.33</v>
      </c>
    </row>
    <row r="30" spans="1:46" x14ac:dyDescent="0.25">
      <c r="A30" s="5" t="s">
        <v>265</v>
      </c>
      <c r="B30" s="11" t="s">
        <v>18</v>
      </c>
      <c r="C30" s="12"/>
      <c r="D30" s="12"/>
      <c r="E30" s="10"/>
      <c r="F30" s="12"/>
      <c r="G30" s="12"/>
      <c r="H30" s="10"/>
      <c r="I30" s="12"/>
      <c r="J30" s="12"/>
      <c r="K30" s="10"/>
      <c r="L30" s="12"/>
      <c r="M30" s="12"/>
      <c r="N30" s="10"/>
      <c r="O30" s="12"/>
      <c r="P30" s="12"/>
      <c r="Q30" s="10"/>
      <c r="R30" s="12"/>
      <c r="S30" s="12"/>
      <c r="T30" s="10"/>
      <c r="U30" s="12"/>
      <c r="V30" s="12"/>
      <c r="W30" s="10"/>
      <c r="X30" s="12">
        <v>70</v>
      </c>
      <c r="Y30" s="12">
        <f>X30*B5/C5</f>
        <v>70</v>
      </c>
      <c r="Z30" s="10">
        <f>(X30*B5/1000)</f>
        <v>0.7</v>
      </c>
      <c r="AA30" s="12"/>
      <c r="AB30" s="12"/>
      <c r="AC30" s="10"/>
      <c r="AD30" s="5" t="s">
        <v>265</v>
      </c>
      <c r="AE30" s="11" t="s">
        <v>18</v>
      </c>
      <c r="AF30" s="12"/>
      <c r="AG30" s="12"/>
      <c r="AH30" s="10"/>
      <c r="AI30" s="12"/>
      <c r="AJ30" s="12"/>
      <c r="AK30" s="10"/>
      <c r="AL30" s="12"/>
      <c r="AM30" s="12"/>
      <c r="AN30" s="28"/>
      <c r="AO30" s="12"/>
      <c r="AP30" s="12"/>
      <c r="AQ30" s="10"/>
      <c r="AR30" s="17">
        <f t="shared" si="0"/>
        <v>0.7</v>
      </c>
      <c r="AT30" s="2">
        <f t="shared" si="1"/>
        <v>70</v>
      </c>
    </row>
    <row r="31" spans="1:46" x14ac:dyDescent="0.25">
      <c r="A31" s="5" t="s">
        <v>93</v>
      </c>
      <c r="B31" s="11" t="s">
        <v>18</v>
      </c>
      <c r="C31" s="12"/>
      <c r="D31" s="12"/>
      <c r="E31" s="10"/>
      <c r="F31" s="12"/>
      <c r="G31" s="12"/>
      <c r="H31" s="10"/>
      <c r="I31" s="12"/>
      <c r="J31" s="12"/>
      <c r="K31" s="10"/>
      <c r="L31" s="12"/>
      <c r="M31" s="12"/>
      <c r="N31" s="10"/>
      <c r="O31" s="12"/>
      <c r="P31" s="12"/>
      <c r="Q31" s="10"/>
      <c r="R31" s="12"/>
      <c r="S31" s="12"/>
      <c r="T31" s="10"/>
      <c r="U31" s="12"/>
      <c r="V31" s="12"/>
      <c r="W31" s="10"/>
      <c r="X31" s="12"/>
      <c r="Y31" s="12"/>
      <c r="Z31" s="10"/>
      <c r="AA31" s="12">
        <v>12</v>
      </c>
      <c r="AB31" s="12">
        <f>AA31*B5/C5</f>
        <v>12</v>
      </c>
      <c r="AC31" s="10">
        <f>(AA31*B5/1000)</f>
        <v>0.12</v>
      </c>
      <c r="AD31" s="5" t="s">
        <v>93</v>
      </c>
      <c r="AE31" s="11" t="s">
        <v>18</v>
      </c>
      <c r="AF31" s="12"/>
      <c r="AG31" s="12"/>
      <c r="AH31" s="10"/>
      <c r="AI31" s="12"/>
      <c r="AJ31" s="12"/>
      <c r="AK31" s="10"/>
      <c r="AL31" s="12"/>
      <c r="AM31" s="12"/>
      <c r="AN31" s="28"/>
      <c r="AO31" s="12"/>
      <c r="AP31" s="12"/>
      <c r="AQ31" s="10"/>
      <c r="AR31" s="17">
        <f t="shared" si="0"/>
        <v>0.12</v>
      </c>
      <c r="AT31" s="2">
        <f t="shared" si="1"/>
        <v>12</v>
      </c>
    </row>
    <row r="32" spans="1:46" x14ac:dyDescent="0.25">
      <c r="A32" s="5" t="s">
        <v>74</v>
      </c>
      <c r="B32" s="11" t="s">
        <v>18</v>
      </c>
      <c r="C32" s="12"/>
      <c r="D32" s="12"/>
      <c r="E32" s="10"/>
      <c r="F32" s="12"/>
      <c r="G32" s="12"/>
      <c r="H32" s="10"/>
      <c r="I32" s="12"/>
      <c r="J32" s="12"/>
      <c r="K32" s="10"/>
      <c r="L32" s="12"/>
      <c r="M32" s="12"/>
      <c r="N32" s="10"/>
      <c r="O32" s="12"/>
      <c r="P32" s="12"/>
      <c r="Q32" s="10"/>
      <c r="R32" s="12"/>
      <c r="S32" s="12"/>
      <c r="T32" s="10"/>
      <c r="U32" s="12"/>
      <c r="V32" s="12"/>
      <c r="W32" s="10"/>
      <c r="X32" s="12"/>
      <c r="Y32" s="12"/>
      <c r="Z32" s="10"/>
      <c r="AA32" s="12">
        <v>4.0999999999999996</v>
      </c>
      <c r="AB32" s="12">
        <f>AA32*B5/C5</f>
        <v>4.0999999999999996</v>
      </c>
      <c r="AC32" s="10">
        <f>(AA32*B5/1000)</f>
        <v>4.1000000000000002E-2</v>
      </c>
      <c r="AD32" s="5" t="s">
        <v>74</v>
      </c>
      <c r="AE32" s="11" t="s">
        <v>18</v>
      </c>
      <c r="AF32" s="12"/>
      <c r="AG32" s="12"/>
      <c r="AH32" s="10"/>
      <c r="AI32" s="12"/>
      <c r="AJ32" s="12"/>
      <c r="AK32" s="10"/>
      <c r="AL32" s="12"/>
      <c r="AM32" s="12"/>
      <c r="AN32" s="28"/>
      <c r="AO32" s="12"/>
      <c r="AP32" s="12"/>
      <c r="AQ32" s="10"/>
      <c r="AR32" s="17">
        <f t="shared" si="0"/>
        <v>4.1000000000000002E-2</v>
      </c>
      <c r="AT32" s="2">
        <f t="shared" si="1"/>
        <v>4.0999999999999996</v>
      </c>
    </row>
    <row r="33" spans="1:46" x14ac:dyDescent="0.25">
      <c r="A33" s="5" t="s">
        <v>309</v>
      </c>
      <c r="B33" s="11" t="s">
        <v>39</v>
      </c>
      <c r="C33" s="12"/>
      <c r="D33" s="12"/>
      <c r="E33" s="10"/>
      <c r="F33" s="12"/>
      <c r="G33" s="12"/>
      <c r="H33" s="10"/>
      <c r="I33" s="12"/>
      <c r="J33" s="12"/>
      <c r="K33" s="10"/>
      <c r="L33" s="12"/>
      <c r="M33" s="12"/>
      <c r="N33" s="10"/>
      <c r="O33" s="12"/>
      <c r="P33" s="12"/>
      <c r="Q33" s="10"/>
      <c r="R33" s="12"/>
      <c r="S33" s="12"/>
      <c r="T33" s="10"/>
      <c r="U33" s="12"/>
      <c r="V33" s="12"/>
      <c r="W33" s="10"/>
      <c r="X33" s="12"/>
      <c r="Y33" s="12"/>
      <c r="Z33" s="10"/>
      <c r="AA33" s="12"/>
      <c r="AB33" s="12"/>
      <c r="AC33" s="10"/>
      <c r="AD33" s="5" t="s">
        <v>309</v>
      </c>
      <c r="AE33" s="11" t="s">
        <v>39</v>
      </c>
      <c r="AF33" s="12"/>
      <c r="AG33" s="12"/>
      <c r="AH33" s="10"/>
      <c r="AI33" s="12">
        <v>26</v>
      </c>
      <c r="AJ33" s="12">
        <f>AI33*B5/C5</f>
        <v>26</v>
      </c>
      <c r="AK33" s="10">
        <f>(AI33*B5/1000)/0.6</f>
        <v>0.43333333333333335</v>
      </c>
      <c r="AL33" s="12"/>
      <c r="AM33" s="12"/>
      <c r="AN33" s="28"/>
      <c r="AO33" s="12"/>
      <c r="AP33" s="12"/>
      <c r="AQ33" s="10"/>
      <c r="AR33" s="17">
        <f t="shared" si="0"/>
        <v>0.43333333333333335</v>
      </c>
      <c r="AS33" t="s">
        <v>42</v>
      </c>
      <c r="AT33" s="2">
        <f t="shared" si="1"/>
        <v>26</v>
      </c>
    </row>
    <row r="34" spans="1:46" x14ac:dyDescent="0.25">
      <c r="A34" s="5" t="s">
        <v>75</v>
      </c>
      <c r="B34" s="11" t="s">
        <v>39</v>
      </c>
      <c r="C34" s="12"/>
      <c r="D34" s="12"/>
      <c r="E34" s="10"/>
      <c r="F34" s="12"/>
      <c r="G34" s="12"/>
      <c r="H34" s="10"/>
      <c r="I34" s="12"/>
      <c r="J34" s="12"/>
      <c r="K34" s="10"/>
      <c r="L34" s="12"/>
      <c r="M34" s="12"/>
      <c r="N34" s="10"/>
      <c r="O34" s="12"/>
      <c r="P34" s="12"/>
      <c r="Q34" s="10"/>
      <c r="R34" s="12"/>
      <c r="S34" s="12"/>
      <c r="T34" s="10"/>
      <c r="U34" s="12"/>
      <c r="V34" s="12"/>
      <c r="W34" s="10"/>
      <c r="X34" s="12"/>
      <c r="Y34" s="12"/>
      <c r="Z34" s="10"/>
      <c r="AA34" s="12"/>
      <c r="AB34" s="12"/>
      <c r="AC34" s="10"/>
      <c r="AD34" s="5" t="s">
        <v>75</v>
      </c>
      <c r="AE34" s="11" t="s">
        <v>39</v>
      </c>
      <c r="AF34" s="12"/>
      <c r="AG34" s="12"/>
      <c r="AH34" s="10"/>
      <c r="AI34" s="12">
        <v>0.6</v>
      </c>
      <c r="AJ34" s="12">
        <f>AI34*B5/C5</f>
        <v>0.6</v>
      </c>
      <c r="AK34" s="10">
        <f>(AI34*B5/1000)/0.01</f>
        <v>0.6</v>
      </c>
      <c r="AL34" s="12"/>
      <c r="AM34" s="12"/>
      <c r="AN34" s="28"/>
      <c r="AO34" s="12"/>
      <c r="AP34" s="12"/>
      <c r="AQ34" s="10"/>
      <c r="AR34" s="17">
        <f t="shared" si="0"/>
        <v>0.6</v>
      </c>
      <c r="AS34" t="s">
        <v>230</v>
      </c>
      <c r="AT34" s="2">
        <f t="shared" si="1"/>
        <v>0.6</v>
      </c>
    </row>
    <row r="35" spans="1:46" ht="14.25" customHeight="1" x14ac:dyDescent="0.25">
      <c r="A35" s="5" t="s">
        <v>76</v>
      </c>
      <c r="B35" s="11" t="s">
        <v>39</v>
      </c>
      <c r="C35" s="12"/>
      <c r="D35" s="12"/>
      <c r="E35" s="10"/>
      <c r="F35" s="12"/>
      <c r="G35" s="12"/>
      <c r="H35" s="10"/>
      <c r="I35" s="12"/>
      <c r="J35" s="12"/>
      <c r="K35" s="10"/>
      <c r="L35" s="12"/>
      <c r="M35" s="12"/>
      <c r="N35" s="10"/>
      <c r="O35" s="12"/>
      <c r="P35" s="12"/>
      <c r="Q35" s="10"/>
      <c r="R35" s="12"/>
      <c r="S35" s="12"/>
      <c r="T35" s="10"/>
      <c r="U35" s="12"/>
      <c r="V35" s="12"/>
      <c r="W35" s="10"/>
      <c r="X35" s="12"/>
      <c r="Y35" s="12"/>
      <c r="Z35" s="10"/>
      <c r="AA35" s="12"/>
      <c r="AB35" s="12"/>
      <c r="AC35" s="10"/>
      <c r="AD35" s="5" t="s">
        <v>76</v>
      </c>
      <c r="AE35" s="11" t="s">
        <v>39</v>
      </c>
      <c r="AF35" s="12"/>
      <c r="AG35" s="12"/>
      <c r="AH35" s="10"/>
      <c r="AI35" s="12"/>
      <c r="AJ35" s="12"/>
      <c r="AK35" s="10"/>
      <c r="AL35" s="12">
        <v>150</v>
      </c>
      <c r="AM35" s="12">
        <f>AL35*B5/C5</f>
        <v>150</v>
      </c>
      <c r="AN35" s="10">
        <f>(AL35*B5/1000)</f>
        <v>1.5</v>
      </c>
      <c r="AO35" s="12"/>
      <c r="AP35" s="12"/>
      <c r="AQ35" s="10"/>
      <c r="AR35" s="17">
        <f t="shared" si="0"/>
        <v>1.5</v>
      </c>
      <c r="AT35" s="2">
        <f t="shared" si="1"/>
        <v>150</v>
      </c>
    </row>
    <row r="36" spans="1:46" x14ac:dyDescent="0.25">
      <c r="A36" s="5" t="s">
        <v>37</v>
      </c>
      <c r="B36" s="11" t="s">
        <v>18</v>
      </c>
      <c r="C36" s="12"/>
      <c r="D36" s="12"/>
      <c r="E36" s="10"/>
      <c r="F36" s="12"/>
      <c r="G36" s="12"/>
      <c r="H36" s="10"/>
      <c r="I36" s="12"/>
      <c r="J36" s="12"/>
      <c r="K36" s="10"/>
      <c r="L36" s="12"/>
      <c r="M36" s="12"/>
      <c r="N36" s="10"/>
      <c r="O36" s="12"/>
      <c r="P36" s="12"/>
      <c r="Q36" s="10"/>
      <c r="R36" s="12"/>
      <c r="S36" s="12"/>
      <c r="T36" s="10"/>
      <c r="U36" s="12"/>
      <c r="V36" s="12"/>
      <c r="W36" s="10"/>
      <c r="X36" s="12"/>
      <c r="Y36" s="12"/>
      <c r="Z36" s="10"/>
      <c r="AA36" s="12"/>
      <c r="AB36" s="12"/>
      <c r="AC36" s="10"/>
      <c r="AD36" s="5" t="s">
        <v>37</v>
      </c>
      <c r="AE36" s="11" t="s">
        <v>18</v>
      </c>
      <c r="AF36" s="12"/>
      <c r="AG36" s="12"/>
      <c r="AH36" s="10"/>
      <c r="AI36" s="12"/>
      <c r="AJ36" s="12"/>
      <c r="AK36" s="10"/>
      <c r="AL36" s="12"/>
      <c r="AM36" s="12"/>
      <c r="AN36" s="28"/>
      <c r="AO36" s="12">
        <v>60</v>
      </c>
      <c r="AP36" s="12">
        <f>AO36*B5/C5</f>
        <v>60</v>
      </c>
      <c r="AQ36" s="10">
        <f>(AO36*B5/1000)</f>
        <v>0.6</v>
      </c>
      <c r="AR36" s="17">
        <f t="shared" si="0"/>
        <v>0.6</v>
      </c>
      <c r="AT36" s="2">
        <f t="shared" si="1"/>
        <v>60</v>
      </c>
    </row>
    <row r="37" spans="1:46" ht="12.75" customHeight="1" x14ac:dyDescent="0.25">
      <c r="A37" s="5" t="s">
        <v>77</v>
      </c>
      <c r="B37" s="11" t="s">
        <v>18</v>
      </c>
      <c r="C37" s="12"/>
      <c r="D37" s="12"/>
      <c r="E37" s="10"/>
      <c r="F37" s="12"/>
      <c r="G37" s="12"/>
      <c r="H37" s="10"/>
      <c r="I37" s="12"/>
      <c r="J37" s="12"/>
      <c r="K37" s="10"/>
      <c r="L37" s="12"/>
      <c r="M37" s="12"/>
      <c r="N37" s="10"/>
      <c r="O37" s="12"/>
      <c r="P37" s="12"/>
      <c r="Q37" s="10"/>
      <c r="R37" s="12"/>
      <c r="S37" s="12"/>
      <c r="T37" s="10"/>
      <c r="U37" s="12"/>
      <c r="V37" s="12"/>
      <c r="W37" s="10"/>
      <c r="X37" s="12"/>
      <c r="Y37" s="12"/>
      <c r="Z37" s="10"/>
      <c r="AA37" s="12"/>
      <c r="AB37" s="12"/>
      <c r="AC37" s="10"/>
      <c r="AD37" s="5" t="s">
        <v>77</v>
      </c>
      <c r="AE37" s="11" t="s">
        <v>18</v>
      </c>
      <c r="AF37" s="12"/>
      <c r="AG37" s="12"/>
      <c r="AH37" s="10"/>
      <c r="AI37" s="12"/>
      <c r="AJ37" s="12"/>
      <c r="AK37" s="10"/>
      <c r="AL37" s="12"/>
      <c r="AM37" s="12"/>
      <c r="AN37" s="28"/>
      <c r="AO37" s="12">
        <v>5</v>
      </c>
      <c r="AP37" s="12">
        <f>AO37*B5/C5</f>
        <v>5</v>
      </c>
      <c r="AQ37" s="10">
        <f>(AO37*B5/1000)</f>
        <v>0.05</v>
      </c>
      <c r="AR37" s="17">
        <f t="shared" si="0"/>
        <v>0.05</v>
      </c>
      <c r="AT37" s="2">
        <f t="shared" si="1"/>
        <v>5</v>
      </c>
    </row>
  </sheetData>
  <mergeCells count="38">
    <mergeCell ref="AO8:AQ8"/>
    <mergeCell ref="R8:T8"/>
    <mergeCell ref="U8:W8"/>
    <mergeCell ref="X8:Z8"/>
    <mergeCell ref="AA8:AC8"/>
    <mergeCell ref="AF8:AH8"/>
    <mergeCell ref="AI8:AK8"/>
    <mergeCell ref="C8:E8"/>
    <mergeCell ref="F8:H8"/>
    <mergeCell ref="I8:K8"/>
    <mergeCell ref="L8:N8"/>
    <mergeCell ref="O8:Q8"/>
    <mergeCell ref="AS4:AT4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F7:AH7"/>
    <mergeCell ref="AI7:AK7"/>
    <mergeCell ref="AL7:AN7"/>
    <mergeCell ref="AO7:AQ7"/>
    <mergeCell ref="AR7:AR8"/>
    <mergeCell ref="AL8:AN8"/>
    <mergeCell ref="AE3:AH3"/>
    <mergeCell ref="AI3:AK3"/>
    <mergeCell ref="AL3:AN3"/>
    <mergeCell ref="AP3:AR3"/>
    <mergeCell ref="AS3:AT3"/>
    <mergeCell ref="A4:A5"/>
    <mergeCell ref="AE4:AH4"/>
    <mergeCell ref="AI4:AK4"/>
    <mergeCell ref="AL4:AN4"/>
    <mergeCell ref="AP4:AR4"/>
  </mergeCells>
  <pageMargins left="0" right="0" top="0" bottom="0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AV37"/>
  <sheetViews>
    <sheetView zoomScaleNormal="100" workbookViewId="0">
      <pane xSplit="5" ySplit="8" topLeftCell="Y12" activePane="bottomRight" state="frozen"/>
      <selection pane="topRight" activeCell="F1" sqref="F1"/>
      <selection pane="bottomLeft" activeCell="A9" sqref="A9"/>
      <selection pane="bottomRight" activeCell="B6" sqref="B6"/>
    </sheetView>
  </sheetViews>
  <sheetFormatPr defaultRowHeight="15" x14ac:dyDescent="0.25"/>
  <cols>
    <col min="1" max="1" width="17.42578125" customWidth="1"/>
    <col min="2" max="2" width="4.7109375" customWidth="1"/>
    <col min="3" max="3" width="5.140625" customWidth="1"/>
    <col min="4" max="4" width="4.7109375" customWidth="1"/>
    <col min="5" max="5" width="4.7109375" style="2" customWidth="1"/>
    <col min="6" max="7" width="4.7109375" customWidth="1"/>
    <col min="8" max="8" width="4.7109375" style="2" customWidth="1"/>
    <col min="9" max="10" width="4.7109375" customWidth="1"/>
    <col min="11" max="11" width="4.7109375" style="2" customWidth="1"/>
    <col min="12" max="13" width="4.7109375" customWidth="1"/>
    <col min="14" max="14" width="4.7109375" style="2" customWidth="1"/>
    <col min="15" max="16" width="4.7109375" customWidth="1"/>
    <col min="17" max="17" width="4.7109375" style="2" customWidth="1"/>
    <col min="18" max="19" width="4.7109375" customWidth="1"/>
    <col min="20" max="20" width="4.7109375" style="2" customWidth="1"/>
    <col min="21" max="22" width="4.7109375" customWidth="1"/>
    <col min="23" max="23" width="4.7109375" style="2" customWidth="1"/>
    <col min="24" max="25" width="4.7109375" customWidth="1"/>
    <col min="26" max="26" width="4.7109375" style="2" customWidth="1"/>
    <col min="27" max="28" width="4.7109375" customWidth="1"/>
    <col min="29" max="29" width="4.7109375" style="2" customWidth="1"/>
    <col min="30" max="30" width="18.140625" style="2" customWidth="1"/>
    <col min="31" max="31" width="4.7109375" style="2" customWidth="1"/>
    <col min="32" max="33" width="4.7109375" customWidth="1"/>
    <col min="34" max="34" width="4.7109375" style="2" customWidth="1"/>
    <col min="35" max="36" width="4.7109375" customWidth="1"/>
    <col min="37" max="37" width="4.7109375" style="2" customWidth="1"/>
    <col min="38" max="39" width="4.7109375" customWidth="1"/>
    <col min="40" max="40" width="4.7109375" style="2" customWidth="1"/>
    <col min="41" max="42" width="4.7109375" customWidth="1"/>
    <col min="43" max="43" width="4.7109375" style="2" customWidth="1"/>
    <col min="44" max="44" width="9.140625" style="2"/>
    <col min="46" max="46" width="9.140625" style="2"/>
  </cols>
  <sheetData>
    <row r="1" spans="1:48" ht="18.75" x14ac:dyDescent="0.3">
      <c r="A1" t="s">
        <v>100</v>
      </c>
      <c r="J1" s="1" t="s">
        <v>0</v>
      </c>
      <c r="K1" s="1"/>
      <c r="L1" s="1"/>
      <c r="M1" s="1"/>
    </row>
    <row r="2" spans="1:48" ht="18.75" x14ac:dyDescent="0.3">
      <c r="F2" t="s">
        <v>1</v>
      </c>
      <c r="J2" s="1"/>
      <c r="K2" s="1"/>
      <c r="L2" s="3"/>
      <c r="M2" s="3"/>
      <c r="N2" s="14"/>
      <c r="O2" t="s">
        <v>2</v>
      </c>
    </row>
    <row r="3" spans="1:48" ht="18.75" x14ac:dyDescent="0.3">
      <c r="E3" s="2" t="s">
        <v>235</v>
      </c>
      <c r="J3" s="1"/>
      <c r="K3" s="1"/>
      <c r="L3" s="4"/>
      <c r="M3" s="4"/>
      <c r="N3" s="15"/>
      <c r="Q3" s="2" t="s">
        <v>236</v>
      </c>
      <c r="AE3" s="67" t="s">
        <v>56</v>
      </c>
      <c r="AF3" s="67"/>
      <c r="AG3" s="67"/>
      <c r="AH3" s="67"/>
      <c r="AI3" s="69"/>
      <c r="AJ3" s="69"/>
      <c r="AK3" s="69"/>
      <c r="AL3" s="67" t="s">
        <v>57</v>
      </c>
      <c r="AM3" s="67"/>
      <c r="AN3" s="67"/>
      <c r="AP3" s="67" t="s">
        <v>58</v>
      </c>
      <c r="AQ3" s="67"/>
      <c r="AR3" s="67"/>
      <c r="AS3" s="67"/>
      <c r="AT3" s="67"/>
      <c r="AU3" s="25" t="s">
        <v>245</v>
      </c>
      <c r="AV3" s="25"/>
    </row>
    <row r="4" spans="1:48" x14ac:dyDescent="0.25">
      <c r="A4" s="66" t="s">
        <v>3</v>
      </c>
      <c r="B4" s="5" t="s">
        <v>4</v>
      </c>
      <c r="C4" s="5" t="s">
        <v>5</v>
      </c>
      <c r="AE4" s="67" t="s">
        <v>59</v>
      </c>
      <c r="AF4" s="67"/>
      <c r="AG4" s="67"/>
      <c r="AH4" s="67"/>
      <c r="AI4" s="68"/>
      <c r="AJ4" s="68"/>
      <c r="AK4" s="68"/>
      <c r="AL4" s="67" t="s">
        <v>222</v>
      </c>
      <c r="AM4" s="67"/>
      <c r="AN4" s="67"/>
      <c r="AP4" s="67" t="s">
        <v>60</v>
      </c>
      <c r="AQ4" s="67"/>
      <c r="AR4" s="67"/>
      <c r="AS4" s="68"/>
      <c r="AT4" s="68"/>
      <c r="AU4" s="25" t="s">
        <v>61</v>
      </c>
      <c r="AV4" s="25"/>
    </row>
    <row r="5" spans="1:48" x14ac:dyDescent="0.25">
      <c r="A5" s="66"/>
      <c r="B5" s="5">
        <v>10</v>
      </c>
      <c r="C5" s="5">
        <v>10</v>
      </c>
    </row>
    <row r="6" spans="1:48" ht="10.5" customHeight="1" x14ac:dyDescent="0.25">
      <c r="A6" s="6"/>
      <c r="B6" s="7"/>
      <c r="C6" s="7"/>
    </row>
    <row r="7" spans="1:48" ht="51.75" customHeight="1" x14ac:dyDescent="0.25">
      <c r="A7" s="8" t="s">
        <v>6</v>
      </c>
      <c r="B7" s="9" t="s">
        <v>7</v>
      </c>
      <c r="C7" s="74" t="s">
        <v>225</v>
      </c>
      <c r="D7" s="74"/>
      <c r="E7" s="74"/>
      <c r="F7" s="82" t="s">
        <v>122</v>
      </c>
      <c r="G7" s="82"/>
      <c r="H7" s="82"/>
      <c r="I7" s="73" t="s">
        <v>64</v>
      </c>
      <c r="J7" s="73"/>
      <c r="K7" s="73"/>
      <c r="L7" s="73" t="s">
        <v>48</v>
      </c>
      <c r="M7" s="73"/>
      <c r="N7" s="73"/>
      <c r="O7" s="74" t="s">
        <v>171</v>
      </c>
      <c r="P7" s="74"/>
      <c r="Q7" s="74"/>
      <c r="R7" s="73" t="s">
        <v>241</v>
      </c>
      <c r="S7" s="73"/>
      <c r="T7" s="73"/>
      <c r="U7" s="74" t="s">
        <v>91</v>
      </c>
      <c r="V7" s="74"/>
      <c r="W7" s="74"/>
      <c r="X7" s="83" t="s">
        <v>92</v>
      </c>
      <c r="Y7" s="83"/>
      <c r="Z7" s="83"/>
      <c r="AA7" s="73" t="s">
        <v>195</v>
      </c>
      <c r="AB7" s="73"/>
      <c r="AC7" s="73"/>
      <c r="AD7" s="8" t="s">
        <v>6</v>
      </c>
      <c r="AE7" s="9" t="s">
        <v>7</v>
      </c>
      <c r="AF7" s="73" t="s">
        <v>289</v>
      </c>
      <c r="AG7" s="73"/>
      <c r="AH7" s="73"/>
      <c r="AI7" s="73" t="s">
        <v>128</v>
      </c>
      <c r="AJ7" s="73"/>
      <c r="AK7" s="73"/>
      <c r="AL7" s="73" t="s">
        <v>49</v>
      </c>
      <c r="AM7" s="73"/>
      <c r="AN7" s="73"/>
      <c r="AO7" s="73" t="s">
        <v>84</v>
      </c>
      <c r="AP7" s="73"/>
      <c r="AQ7" s="73"/>
      <c r="AR7" s="70" t="s">
        <v>16</v>
      </c>
    </row>
    <row r="8" spans="1:48" s="2" customFormat="1" x14ac:dyDescent="0.25">
      <c r="A8" s="10" t="s">
        <v>17</v>
      </c>
      <c r="B8" s="10"/>
      <c r="C8" s="71">
        <v>200</v>
      </c>
      <c r="D8" s="71"/>
      <c r="E8" s="71"/>
      <c r="F8" s="71">
        <v>200</v>
      </c>
      <c r="G8" s="71"/>
      <c r="H8" s="71"/>
      <c r="I8" s="71">
        <v>40</v>
      </c>
      <c r="J8" s="71"/>
      <c r="K8" s="71"/>
      <c r="L8" s="71">
        <v>100</v>
      </c>
      <c r="M8" s="71"/>
      <c r="N8" s="71"/>
      <c r="O8" s="71">
        <v>60</v>
      </c>
      <c r="P8" s="71"/>
      <c r="Q8" s="71"/>
      <c r="R8" s="71">
        <v>200</v>
      </c>
      <c r="S8" s="71"/>
      <c r="T8" s="71"/>
      <c r="U8" s="71">
        <v>130</v>
      </c>
      <c r="V8" s="71"/>
      <c r="W8" s="71"/>
      <c r="X8" s="71">
        <v>80</v>
      </c>
      <c r="Y8" s="71"/>
      <c r="Z8" s="71"/>
      <c r="AA8" s="71">
        <v>200</v>
      </c>
      <c r="AB8" s="71"/>
      <c r="AC8" s="71"/>
      <c r="AD8" s="10" t="s">
        <v>17</v>
      </c>
      <c r="AE8" s="10"/>
      <c r="AF8" s="71">
        <v>38</v>
      </c>
      <c r="AG8" s="71"/>
      <c r="AH8" s="71"/>
      <c r="AI8" s="71">
        <v>70</v>
      </c>
      <c r="AJ8" s="71"/>
      <c r="AK8" s="71"/>
      <c r="AL8" s="71">
        <v>150</v>
      </c>
      <c r="AM8" s="71"/>
      <c r="AN8" s="71"/>
      <c r="AO8" s="71">
        <v>60</v>
      </c>
      <c r="AP8" s="71"/>
      <c r="AQ8" s="71"/>
      <c r="AR8" s="70"/>
    </row>
    <row r="9" spans="1:48" x14ac:dyDescent="0.25">
      <c r="A9" s="5" t="s">
        <v>254</v>
      </c>
      <c r="B9" s="11" t="s">
        <v>39</v>
      </c>
      <c r="C9" s="12"/>
      <c r="D9" s="12"/>
      <c r="E9" s="10"/>
      <c r="F9" s="12"/>
      <c r="G9" s="12"/>
      <c r="H9" s="10"/>
      <c r="I9" s="12"/>
      <c r="J9" s="12"/>
      <c r="K9" s="10"/>
      <c r="L9" s="12">
        <v>100</v>
      </c>
      <c r="M9" s="12">
        <f>L9*B5/C5</f>
        <v>100</v>
      </c>
      <c r="N9" s="10">
        <f>(L9*B5/1000)/0.5</f>
        <v>2</v>
      </c>
      <c r="O9" s="12"/>
      <c r="P9" s="12"/>
      <c r="Q9" s="10"/>
      <c r="R9" s="12"/>
      <c r="S9" s="12"/>
      <c r="T9" s="10"/>
      <c r="U9" s="12"/>
      <c r="V9" s="12"/>
      <c r="W9" s="10"/>
      <c r="X9" s="12"/>
      <c r="Y9" s="12"/>
      <c r="Z9" s="10"/>
      <c r="AA9" s="12"/>
      <c r="AB9" s="12"/>
      <c r="AC9" s="10"/>
      <c r="AD9" s="5" t="s">
        <v>254</v>
      </c>
      <c r="AE9" s="11" t="s">
        <v>39</v>
      </c>
      <c r="AF9" s="12"/>
      <c r="AG9" s="12"/>
      <c r="AH9" s="10"/>
      <c r="AI9" s="12"/>
      <c r="AJ9" s="12"/>
      <c r="AK9" s="10"/>
      <c r="AL9" s="12"/>
      <c r="AM9" s="12"/>
      <c r="AN9" s="28"/>
      <c r="AO9" s="12"/>
      <c r="AP9" s="12"/>
      <c r="AQ9" s="10"/>
      <c r="AR9" s="17">
        <f>E9+H9+K9+N9+Q9+T9+W9+Z9+AC9+AH9+AK9+AN9+AQ9</f>
        <v>2</v>
      </c>
      <c r="AS9" t="s">
        <v>300</v>
      </c>
      <c r="AT9" s="2">
        <f>C9+F9+I9+L9+O9+R9+U9+X9+AA9+AF9+AI9+AL9+AO9</f>
        <v>100</v>
      </c>
    </row>
    <row r="10" spans="1:48" x14ac:dyDescent="0.25">
      <c r="A10" s="5" t="s">
        <v>19</v>
      </c>
      <c r="B10" s="11" t="s">
        <v>38</v>
      </c>
      <c r="C10" s="12">
        <v>150</v>
      </c>
      <c r="D10" s="12">
        <f>C10*B5/C5</f>
        <v>150</v>
      </c>
      <c r="E10" s="10">
        <f>(C10*B5/1000)</f>
        <v>1.5</v>
      </c>
      <c r="F10" s="12">
        <v>50</v>
      </c>
      <c r="G10" s="12">
        <f>F10*B5/C5</f>
        <v>50</v>
      </c>
      <c r="H10" s="10">
        <f>(F10*B5/1000)</f>
        <v>0.5</v>
      </c>
      <c r="I10" s="12"/>
      <c r="J10" s="12"/>
      <c r="K10" s="10"/>
      <c r="L10" s="12"/>
      <c r="M10" s="12"/>
      <c r="N10" s="10"/>
      <c r="O10" s="12"/>
      <c r="P10" s="12"/>
      <c r="Q10" s="10"/>
      <c r="R10" s="12"/>
      <c r="S10" s="12"/>
      <c r="T10" s="10"/>
      <c r="U10" s="12"/>
      <c r="V10" s="12"/>
      <c r="W10" s="10"/>
      <c r="X10" s="12">
        <v>14.6</v>
      </c>
      <c r="Y10" s="12">
        <f>X10*B5/C5</f>
        <v>14.6</v>
      </c>
      <c r="Z10" s="10">
        <f>(X10*B5/1000)</f>
        <v>0.14599999999999999</v>
      </c>
      <c r="AA10" s="12"/>
      <c r="AB10" s="12"/>
      <c r="AC10" s="10"/>
      <c r="AD10" s="5" t="s">
        <v>19</v>
      </c>
      <c r="AE10" s="11" t="s">
        <v>38</v>
      </c>
      <c r="AF10" s="12"/>
      <c r="AG10" s="12"/>
      <c r="AH10" s="10"/>
      <c r="AI10" s="12">
        <v>24.1</v>
      </c>
      <c r="AJ10" s="12">
        <f>AI10*B5/C5</f>
        <v>24.1</v>
      </c>
      <c r="AK10" s="10">
        <f>(AI10*B5/1000)</f>
        <v>0.24099999999999999</v>
      </c>
      <c r="AL10" s="12"/>
      <c r="AM10" s="12"/>
      <c r="AN10" s="28"/>
      <c r="AO10" s="12"/>
      <c r="AP10" s="12"/>
      <c r="AQ10" s="10"/>
      <c r="AR10" s="17">
        <f t="shared" ref="AR10:AR37" si="0">E10+H10+K10+N10+Q10+T10+W10+Z10+AC10+AH10+AK10+AN10+AQ10</f>
        <v>2.387</v>
      </c>
      <c r="AT10" s="2">
        <f t="shared" ref="AT10:AT37" si="1">C10+F10+I10+L10+O10+R10+U10+X10+AA10+AF10+AI10+AL10+AO10</f>
        <v>238.7</v>
      </c>
    </row>
    <row r="11" spans="1:48" x14ac:dyDescent="0.25">
      <c r="A11" s="5" t="s">
        <v>255</v>
      </c>
      <c r="B11" s="11" t="s">
        <v>18</v>
      </c>
      <c r="C11" s="12">
        <v>8</v>
      </c>
      <c r="D11" s="12">
        <f>C11*B5/C5</f>
        <v>8</v>
      </c>
      <c r="E11" s="10">
        <f>(C11*B5/1000)</f>
        <v>0.08</v>
      </c>
      <c r="F11" s="12"/>
      <c r="G11" s="12"/>
      <c r="H11" s="10"/>
      <c r="I11" s="12"/>
      <c r="J11" s="12"/>
      <c r="K11" s="10"/>
      <c r="L11" s="12"/>
      <c r="M11" s="12"/>
      <c r="N11" s="10"/>
      <c r="O11" s="12"/>
      <c r="P11" s="12"/>
      <c r="Q11" s="10"/>
      <c r="R11" s="12"/>
      <c r="S11" s="12"/>
      <c r="T11" s="10"/>
      <c r="U11" s="12"/>
      <c r="V11" s="12"/>
      <c r="W11" s="10"/>
      <c r="X11" s="12"/>
      <c r="Y11" s="12"/>
      <c r="Z11" s="10"/>
      <c r="AA11" s="12"/>
      <c r="AB11" s="12"/>
      <c r="AC11" s="10"/>
      <c r="AD11" s="5" t="s">
        <v>255</v>
      </c>
      <c r="AE11" s="11" t="s">
        <v>18</v>
      </c>
      <c r="AF11" s="12"/>
      <c r="AG11" s="12"/>
      <c r="AH11" s="10"/>
      <c r="AI11" s="12"/>
      <c r="AJ11" s="12"/>
      <c r="AK11" s="10"/>
      <c r="AL11" s="12"/>
      <c r="AM11" s="12"/>
      <c r="AN11" s="28"/>
      <c r="AO11" s="12"/>
      <c r="AP11" s="12"/>
      <c r="AQ11" s="10"/>
      <c r="AR11" s="17">
        <f t="shared" si="0"/>
        <v>0.08</v>
      </c>
      <c r="AT11" s="2">
        <f t="shared" si="1"/>
        <v>8</v>
      </c>
    </row>
    <row r="12" spans="1:48" x14ac:dyDescent="0.25">
      <c r="A12" s="5" t="s">
        <v>256</v>
      </c>
      <c r="B12" s="11" t="s">
        <v>18</v>
      </c>
      <c r="C12" s="12">
        <v>8</v>
      </c>
      <c r="D12" s="12">
        <f>C12*B5/C5</f>
        <v>8</v>
      </c>
      <c r="E12" s="10">
        <f>(C12*B5/1000)</f>
        <v>0.08</v>
      </c>
      <c r="F12" s="12"/>
      <c r="G12" s="12"/>
      <c r="H12" s="10"/>
      <c r="I12" s="12"/>
      <c r="J12" s="12"/>
      <c r="K12" s="10"/>
      <c r="L12" s="12"/>
      <c r="M12" s="12"/>
      <c r="N12" s="10"/>
      <c r="O12" s="12"/>
      <c r="P12" s="12"/>
      <c r="Q12" s="10"/>
      <c r="R12" s="12"/>
      <c r="S12" s="12"/>
      <c r="T12" s="10"/>
      <c r="U12" s="12"/>
      <c r="V12" s="12"/>
      <c r="W12" s="10"/>
      <c r="X12" s="12"/>
      <c r="Y12" s="12"/>
      <c r="Z12" s="10"/>
      <c r="AA12" s="12"/>
      <c r="AB12" s="12"/>
      <c r="AC12" s="10"/>
      <c r="AD12" s="5" t="s">
        <v>256</v>
      </c>
      <c r="AE12" s="11" t="s">
        <v>18</v>
      </c>
      <c r="AF12" s="12"/>
      <c r="AG12" s="12"/>
      <c r="AH12" s="10"/>
      <c r="AI12" s="12"/>
      <c r="AJ12" s="12"/>
      <c r="AK12" s="10"/>
      <c r="AL12" s="12"/>
      <c r="AM12" s="12"/>
      <c r="AN12" s="28"/>
      <c r="AO12" s="12"/>
      <c r="AP12" s="12"/>
      <c r="AQ12" s="10"/>
      <c r="AR12" s="17">
        <f t="shared" si="0"/>
        <v>0.08</v>
      </c>
      <c r="AT12" s="2">
        <f t="shared" si="1"/>
        <v>8</v>
      </c>
    </row>
    <row r="13" spans="1:48" x14ac:dyDescent="0.25">
      <c r="A13" s="5" t="s">
        <v>266</v>
      </c>
      <c r="B13" s="11" t="s">
        <v>18</v>
      </c>
      <c r="C13" s="12">
        <v>8</v>
      </c>
      <c r="D13" s="12">
        <f>C13*B5/C5</f>
        <v>8</v>
      </c>
      <c r="E13" s="10">
        <f>(C13*B5/1000)</f>
        <v>0.08</v>
      </c>
      <c r="F13" s="12"/>
      <c r="G13" s="12"/>
      <c r="H13" s="10"/>
      <c r="I13" s="12"/>
      <c r="J13" s="12"/>
      <c r="K13" s="10"/>
      <c r="L13" s="12"/>
      <c r="M13" s="12"/>
      <c r="N13" s="10"/>
      <c r="O13" s="12"/>
      <c r="P13" s="12"/>
      <c r="Q13" s="10"/>
      <c r="R13" s="12"/>
      <c r="S13" s="12"/>
      <c r="T13" s="10"/>
      <c r="U13" s="12"/>
      <c r="V13" s="12"/>
      <c r="W13" s="10"/>
      <c r="X13" s="12"/>
      <c r="Y13" s="12"/>
      <c r="Z13" s="10"/>
      <c r="AA13" s="12"/>
      <c r="AB13" s="12"/>
      <c r="AC13" s="10"/>
      <c r="AD13" s="5" t="s">
        <v>266</v>
      </c>
      <c r="AE13" s="11" t="s">
        <v>18</v>
      </c>
      <c r="AF13" s="12"/>
      <c r="AG13" s="12"/>
      <c r="AH13" s="10"/>
      <c r="AI13" s="12"/>
      <c r="AJ13" s="12"/>
      <c r="AK13" s="10"/>
      <c r="AL13" s="12"/>
      <c r="AM13" s="12"/>
      <c r="AN13" s="28"/>
      <c r="AO13" s="12"/>
      <c r="AP13" s="12"/>
      <c r="AQ13" s="10"/>
      <c r="AR13" s="17">
        <f t="shared" si="0"/>
        <v>0.08</v>
      </c>
      <c r="AT13" s="2">
        <f t="shared" si="1"/>
        <v>8</v>
      </c>
    </row>
    <row r="14" spans="1:48" x14ac:dyDescent="0.25">
      <c r="A14" s="5" t="s">
        <v>23</v>
      </c>
      <c r="B14" s="11" t="s">
        <v>18</v>
      </c>
      <c r="C14" s="12">
        <v>4</v>
      </c>
      <c r="D14" s="12">
        <f>C14*B5/C5</f>
        <v>4</v>
      </c>
      <c r="E14" s="10">
        <f>(C14*B5/1000)</f>
        <v>0.04</v>
      </c>
      <c r="F14" s="12">
        <v>10</v>
      </c>
      <c r="G14" s="12">
        <f>F14*B5/C5</f>
        <v>10</v>
      </c>
      <c r="H14" s="10">
        <f>(F14*B5/1000)</f>
        <v>0.1</v>
      </c>
      <c r="I14" s="12"/>
      <c r="J14" s="12"/>
      <c r="K14" s="10"/>
      <c r="L14" s="12"/>
      <c r="M14" s="12"/>
      <c r="N14" s="10"/>
      <c r="O14" s="12"/>
      <c r="P14" s="12"/>
      <c r="Q14" s="10"/>
      <c r="R14" s="12"/>
      <c r="S14" s="12"/>
      <c r="T14" s="10"/>
      <c r="U14" s="12"/>
      <c r="V14" s="12"/>
      <c r="W14" s="10"/>
      <c r="X14" s="12"/>
      <c r="Y14" s="12"/>
      <c r="Z14" s="10"/>
      <c r="AA14" s="12">
        <v>8</v>
      </c>
      <c r="AB14" s="12">
        <f>AA14*B5/C5</f>
        <v>8</v>
      </c>
      <c r="AC14" s="10">
        <f>(AA14*B5/1000)</f>
        <v>0.08</v>
      </c>
      <c r="AD14" s="5" t="s">
        <v>23</v>
      </c>
      <c r="AE14" s="11" t="s">
        <v>18</v>
      </c>
      <c r="AF14" s="12"/>
      <c r="AG14" s="12"/>
      <c r="AH14" s="10"/>
      <c r="AI14" s="12">
        <v>2.8</v>
      </c>
      <c r="AJ14" s="12">
        <f>AI14*B5/C5</f>
        <v>2.8</v>
      </c>
      <c r="AK14" s="10">
        <f>(AI14*B5/1000)</f>
        <v>2.8000000000000001E-2</v>
      </c>
      <c r="AL14" s="12"/>
      <c r="AM14" s="12"/>
      <c r="AN14" s="28"/>
      <c r="AO14" s="12"/>
      <c r="AP14" s="12"/>
      <c r="AQ14" s="10"/>
      <c r="AR14" s="17">
        <f t="shared" si="0"/>
        <v>0.24800000000000003</v>
      </c>
      <c r="AT14" s="2">
        <f t="shared" si="1"/>
        <v>24.8</v>
      </c>
    </row>
    <row r="15" spans="1:48" x14ac:dyDescent="0.25">
      <c r="A15" s="5" t="s">
        <v>21</v>
      </c>
      <c r="B15" s="11" t="s">
        <v>18</v>
      </c>
      <c r="C15" s="12">
        <v>3</v>
      </c>
      <c r="D15" s="12">
        <f>C15*B5/C5</f>
        <v>3</v>
      </c>
      <c r="E15" s="10">
        <f>(C15*B5/1000)</f>
        <v>0.03</v>
      </c>
      <c r="F15" s="12"/>
      <c r="G15" s="12"/>
      <c r="H15" s="10"/>
      <c r="I15" s="12">
        <v>5</v>
      </c>
      <c r="J15" s="12">
        <f>I15*B5/C5</f>
        <v>5</v>
      </c>
      <c r="K15" s="10">
        <f>(I15*B5/1000)</f>
        <v>0.05</v>
      </c>
      <c r="L15" s="12"/>
      <c r="M15" s="12"/>
      <c r="N15" s="10"/>
      <c r="O15" s="12"/>
      <c r="P15" s="12"/>
      <c r="Q15" s="10"/>
      <c r="R15" s="12">
        <v>1.6</v>
      </c>
      <c r="S15" s="12">
        <f>R15*B5/C5</f>
        <v>1.6</v>
      </c>
      <c r="T15" s="10">
        <f>(R15*B5/1000)</f>
        <v>1.6E-2</v>
      </c>
      <c r="U15" s="12">
        <v>3</v>
      </c>
      <c r="V15" s="12">
        <f>U15*B5/C5</f>
        <v>3</v>
      </c>
      <c r="W15" s="10">
        <f>(U15*B5/1000)</f>
        <v>0.03</v>
      </c>
      <c r="X15" s="12">
        <v>2.8</v>
      </c>
      <c r="Y15" s="12">
        <f>X15*B5/C5</f>
        <v>2.8</v>
      </c>
      <c r="Z15" s="10">
        <f>(X15*B5/1000)</f>
        <v>2.8000000000000001E-2</v>
      </c>
      <c r="AA15" s="12"/>
      <c r="AB15" s="12"/>
      <c r="AC15" s="10"/>
      <c r="AD15" s="5" t="s">
        <v>21</v>
      </c>
      <c r="AE15" s="11" t="s">
        <v>18</v>
      </c>
      <c r="AF15" s="12"/>
      <c r="AG15" s="12"/>
      <c r="AH15" s="10"/>
      <c r="AI15" s="12">
        <v>1.0900000000000001</v>
      </c>
      <c r="AJ15" s="12">
        <f>AI15*B5/C5</f>
        <v>1.0900000000000001</v>
      </c>
      <c r="AK15" s="10">
        <f>(AI15*B5/1000)</f>
        <v>1.09E-2</v>
      </c>
      <c r="AL15" s="12"/>
      <c r="AM15" s="12"/>
      <c r="AN15" s="28"/>
      <c r="AO15" s="12"/>
      <c r="AP15" s="12"/>
      <c r="AQ15" s="10"/>
      <c r="AR15" s="17">
        <f t="shared" si="0"/>
        <v>0.16489999999999999</v>
      </c>
      <c r="AT15" s="2">
        <f t="shared" si="1"/>
        <v>16.489999999999998</v>
      </c>
    </row>
    <row r="16" spans="1:48" x14ac:dyDescent="0.25">
      <c r="A16" s="5" t="s">
        <v>36</v>
      </c>
      <c r="B16" s="11" t="s">
        <v>18</v>
      </c>
      <c r="C16" s="12"/>
      <c r="D16" s="12"/>
      <c r="E16" s="10"/>
      <c r="F16" s="12">
        <v>0.6</v>
      </c>
      <c r="G16" s="12">
        <f>F16*B5/C5</f>
        <v>0.6</v>
      </c>
      <c r="H16" s="10">
        <f>(F16*B5/1000)</f>
        <v>6.0000000000000001E-3</v>
      </c>
      <c r="I16" s="12"/>
      <c r="J16" s="12"/>
      <c r="K16" s="10"/>
      <c r="L16" s="12"/>
      <c r="M16" s="12"/>
      <c r="N16" s="10"/>
      <c r="O16" s="12"/>
      <c r="P16" s="12"/>
      <c r="Q16" s="10"/>
      <c r="R16" s="12"/>
      <c r="S16" s="12"/>
      <c r="T16" s="10"/>
      <c r="U16" s="12"/>
      <c r="V16" s="12"/>
      <c r="W16" s="10"/>
      <c r="X16" s="12"/>
      <c r="Y16" s="12"/>
      <c r="Z16" s="10"/>
      <c r="AA16" s="12"/>
      <c r="AB16" s="12"/>
      <c r="AC16" s="10"/>
      <c r="AD16" s="5" t="s">
        <v>36</v>
      </c>
      <c r="AE16" s="11" t="s">
        <v>18</v>
      </c>
      <c r="AF16" s="12"/>
      <c r="AG16" s="12"/>
      <c r="AH16" s="10"/>
      <c r="AI16" s="12"/>
      <c r="AJ16" s="12"/>
      <c r="AK16" s="10"/>
      <c r="AL16" s="12"/>
      <c r="AM16" s="12"/>
      <c r="AN16" s="28"/>
      <c r="AO16" s="12"/>
      <c r="AP16" s="12"/>
      <c r="AQ16" s="10"/>
      <c r="AR16" s="17">
        <f t="shared" si="0"/>
        <v>6.0000000000000001E-3</v>
      </c>
      <c r="AT16" s="2">
        <f t="shared" si="1"/>
        <v>0.6</v>
      </c>
    </row>
    <row r="17" spans="1:46" x14ac:dyDescent="0.25">
      <c r="A17" s="5" t="s">
        <v>257</v>
      </c>
      <c r="B17" s="11" t="s">
        <v>39</v>
      </c>
      <c r="C17" s="12"/>
      <c r="D17" s="12"/>
      <c r="E17" s="10"/>
      <c r="F17" s="12"/>
      <c r="G17" s="12"/>
      <c r="H17" s="10"/>
      <c r="I17" s="12">
        <v>35</v>
      </c>
      <c r="J17" s="12">
        <f>I17*B5/C5</f>
        <v>35</v>
      </c>
      <c r="K17" s="10">
        <f>(I17*B5/1000)/0.3</f>
        <v>1.1666666666666667</v>
      </c>
      <c r="L17" s="12"/>
      <c r="M17" s="12"/>
      <c r="N17" s="10"/>
      <c r="O17" s="12"/>
      <c r="P17" s="12"/>
      <c r="Q17" s="10"/>
      <c r="R17" s="12"/>
      <c r="S17" s="12"/>
      <c r="T17" s="10"/>
      <c r="U17" s="12"/>
      <c r="V17" s="12"/>
      <c r="W17" s="10"/>
      <c r="X17" s="12">
        <v>8.4</v>
      </c>
      <c r="Y17" s="12">
        <f>X17*B5/C5</f>
        <v>8.4</v>
      </c>
      <c r="Z17" s="10">
        <f>(X17*B5/1000)</f>
        <v>8.4000000000000005E-2</v>
      </c>
      <c r="AA17" s="12"/>
      <c r="AB17" s="12"/>
      <c r="AC17" s="10"/>
      <c r="AD17" s="5" t="s">
        <v>257</v>
      </c>
      <c r="AE17" s="11" t="s">
        <v>39</v>
      </c>
      <c r="AF17" s="12"/>
      <c r="AG17" s="12"/>
      <c r="AH17" s="10"/>
      <c r="AI17" s="12"/>
      <c r="AJ17" s="12"/>
      <c r="AK17" s="10"/>
      <c r="AL17" s="12"/>
      <c r="AM17" s="12"/>
      <c r="AN17" s="28"/>
      <c r="AO17" s="12"/>
      <c r="AP17" s="12"/>
      <c r="AQ17" s="10"/>
      <c r="AR17" s="17">
        <f t="shared" si="0"/>
        <v>1.2506666666666668</v>
      </c>
      <c r="AS17" t="s">
        <v>41</v>
      </c>
      <c r="AT17" s="2">
        <f t="shared" si="1"/>
        <v>43.4</v>
      </c>
    </row>
    <row r="18" spans="1:46" x14ac:dyDescent="0.25">
      <c r="A18" s="5" t="s">
        <v>26</v>
      </c>
      <c r="B18" s="11" t="s">
        <v>39</v>
      </c>
      <c r="C18" s="12"/>
      <c r="D18" s="12"/>
      <c r="E18" s="10"/>
      <c r="F18" s="12"/>
      <c r="G18" s="12"/>
      <c r="H18" s="10"/>
      <c r="I18" s="12"/>
      <c r="J18" s="12"/>
      <c r="K18" s="10"/>
      <c r="L18" s="12"/>
      <c r="M18" s="12"/>
      <c r="N18" s="10"/>
      <c r="O18" s="12"/>
      <c r="P18" s="12"/>
      <c r="Q18" s="10"/>
      <c r="R18" s="12"/>
      <c r="S18" s="12"/>
      <c r="T18" s="10"/>
      <c r="U18" s="12"/>
      <c r="V18" s="12"/>
      <c r="W18" s="10"/>
      <c r="X18" s="12"/>
      <c r="Y18" s="12"/>
      <c r="Z18" s="10"/>
      <c r="AA18" s="12"/>
      <c r="AB18" s="12"/>
      <c r="AC18" s="10"/>
      <c r="AD18" s="5" t="s">
        <v>26</v>
      </c>
      <c r="AE18" s="11" t="s">
        <v>39</v>
      </c>
      <c r="AF18" s="12">
        <v>38</v>
      </c>
      <c r="AG18" s="12">
        <f>AF18*B5/C5</f>
        <v>38</v>
      </c>
      <c r="AH18" s="10">
        <f>(AF18*B5/1000)/0.6</f>
        <v>0.63333333333333341</v>
      </c>
      <c r="AI18" s="12"/>
      <c r="AJ18" s="12"/>
      <c r="AK18" s="10"/>
      <c r="AL18" s="12"/>
      <c r="AM18" s="12"/>
      <c r="AN18" s="28"/>
      <c r="AO18" s="12"/>
      <c r="AP18" s="12"/>
      <c r="AQ18" s="10"/>
      <c r="AR18" s="17">
        <f t="shared" si="0"/>
        <v>0.63333333333333341</v>
      </c>
      <c r="AS18" t="s">
        <v>42</v>
      </c>
      <c r="AT18" s="2">
        <f t="shared" si="1"/>
        <v>38</v>
      </c>
    </row>
    <row r="19" spans="1:46" x14ac:dyDescent="0.25">
      <c r="A19" s="5" t="s">
        <v>286</v>
      </c>
      <c r="B19" s="11" t="s">
        <v>18</v>
      </c>
      <c r="C19" s="12"/>
      <c r="D19" s="12"/>
      <c r="E19" s="10"/>
      <c r="F19" s="12"/>
      <c r="G19" s="12"/>
      <c r="H19" s="10"/>
      <c r="I19" s="12"/>
      <c r="J19" s="12"/>
      <c r="K19" s="10"/>
      <c r="L19" s="12"/>
      <c r="M19" s="12"/>
      <c r="N19" s="10"/>
      <c r="O19" s="12">
        <v>75</v>
      </c>
      <c r="P19" s="12">
        <f>O19*B5/C5</f>
        <v>75</v>
      </c>
      <c r="Q19" s="10">
        <f>(O19*B5/1000)/0.4</f>
        <v>1.875</v>
      </c>
      <c r="R19" s="12"/>
      <c r="S19" s="12"/>
      <c r="T19" s="10"/>
      <c r="U19" s="12"/>
      <c r="V19" s="12"/>
      <c r="W19" s="10"/>
      <c r="X19" s="12"/>
      <c r="Y19" s="12"/>
      <c r="Z19" s="10"/>
      <c r="AA19" s="12"/>
      <c r="AB19" s="12"/>
      <c r="AC19" s="10"/>
      <c r="AD19" s="5" t="s">
        <v>286</v>
      </c>
      <c r="AE19" s="11" t="s">
        <v>18</v>
      </c>
      <c r="AF19" s="12"/>
      <c r="AG19" s="12"/>
      <c r="AH19" s="10"/>
      <c r="AI19" s="12"/>
      <c r="AJ19" s="12"/>
      <c r="AK19" s="10"/>
      <c r="AL19" s="12"/>
      <c r="AM19" s="12"/>
      <c r="AN19" s="28"/>
      <c r="AO19" s="12"/>
      <c r="AP19" s="12"/>
      <c r="AQ19" s="10"/>
      <c r="AR19" s="17">
        <f t="shared" si="0"/>
        <v>1.875</v>
      </c>
      <c r="AS19" t="s">
        <v>43</v>
      </c>
      <c r="AT19" s="2">
        <f t="shared" si="1"/>
        <v>75</v>
      </c>
    </row>
    <row r="20" spans="1:46" x14ac:dyDescent="0.25">
      <c r="A20" s="5" t="s">
        <v>258</v>
      </c>
      <c r="B20" s="11" t="s">
        <v>18</v>
      </c>
      <c r="C20" s="12"/>
      <c r="D20" s="12"/>
      <c r="E20" s="10"/>
      <c r="F20" s="12"/>
      <c r="G20" s="12"/>
      <c r="H20" s="10"/>
      <c r="I20" s="12"/>
      <c r="J20" s="12"/>
      <c r="K20" s="10"/>
      <c r="L20" s="12"/>
      <c r="M20" s="12"/>
      <c r="N20" s="10"/>
      <c r="O20" s="12">
        <v>3</v>
      </c>
      <c r="P20" s="12">
        <f>O20*B5/C5</f>
        <v>3</v>
      </c>
      <c r="Q20" s="10">
        <f>(O20*B5/1000)</f>
        <v>0.03</v>
      </c>
      <c r="R20" s="12">
        <v>1.2</v>
      </c>
      <c r="S20" s="12">
        <f>R20*B5/C5</f>
        <v>1.2</v>
      </c>
      <c r="T20" s="10">
        <f>(R20*B5/1000)</f>
        <v>1.2E-2</v>
      </c>
      <c r="U20" s="12">
        <v>4</v>
      </c>
      <c r="V20" s="12">
        <f>U20*B5/C5</f>
        <v>4</v>
      </c>
      <c r="W20" s="10">
        <f>(U20*B5/1000)</f>
        <v>0.04</v>
      </c>
      <c r="X20" s="12"/>
      <c r="Y20" s="12"/>
      <c r="Z20" s="10"/>
      <c r="AA20" s="12"/>
      <c r="AB20" s="12"/>
      <c r="AC20" s="10"/>
      <c r="AD20" s="5" t="s">
        <v>258</v>
      </c>
      <c r="AE20" s="11" t="s">
        <v>18</v>
      </c>
      <c r="AF20" s="12"/>
      <c r="AG20" s="12"/>
      <c r="AH20" s="10"/>
      <c r="AI20" s="12">
        <v>0.8</v>
      </c>
      <c r="AJ20" s="12">
        <f>AI20*B5/C5</f>
        <v>0.8</v>
      </c>
      <c r="AK20" s="10">
        <f>(AI20*B5/1000)</f>
        <v>8.0000000000000002E-3</v>
      </c>
      <c r="AL20" s="12"/>
      <c r="AM20" s="12"/>
      <c r="AN20" s="28"/>
      <c r="AO20" s="12"/>
      <c r="AP20" s="12"/>
      <c r="AQ20" s="10"/>
      <c r="AR20" s="17">
        <f t="shared" si="0"/>
        <v>0.09</v>
      </c>
      <c r="AT20" s="2">
        <f t="shared" si="1"/>
        <v>9</v>
      </c>
    </row>
    <row r="21" spans="1:46" x14ac:dyDescent="0.25">
      <c r="A21" s="5" t="s">
        <v>29</v>
      </c>
      <c r="B21" s="11" t="s">
        <v>18</v>
      </c>
      <c r="C21" s="12"/>
      <c r="D21" s="12"/>
      <c r="E21" s="10"/>
      <c r="F21" s="12"/>
      <c r="G21" s="12"/>
      <c r="H21" s="10"/>
      <c r="I21" s="12"/>
      <c r="J21" s="12"/>
      <c r="K21" s="10"/>
      <c r="L21" s="12"/>
      <c r="M21" s="12"/>
      <c r="N21" s="10"/>
      <c r="O21" s="12"/>
      <c r="P21" s="12"/>
      <c r="Q21" s="10"/>
      <c r="R21" s="12">
        <v>70</v>
      </c>
      <c r="S21" s="12">
        <f>R21*B5/C5</f>
        <v>70</v>
      </c>
      <c r="T21" s="10">
        <f>(R21*B5/1000)</f>
        <v>0.7</v>
      </c>
      <c r="U21" s="12">
        <v>67</v>
      </c>
      <c r="V21" s="12">
        <f>U21*B5/C5</f>
        <v>67</v>
      </c>
      <c r="W21" s="10">
        <f>(U21*B5/1000)</f>
        <v>0.67</v>
      </c>
      <c r="X21" s="12"/>
      <c r="Y21" s="12"/>
      <c r="Z21" s="10"/>
      <c r="AA21" s="12"/>
      <c r="AB21" s="12"/>
      <c r="AC21" s="10"/>
      <c r="AD21" s="5" t="s">
        <v>29</v>
      </c>
      <c r="AE21" s="11" t="s">
        <v>18</v>
      </c>
      <c r="AF21" s="12"/>
      <c r="AG21" s="12"/>
      <c r="AH21" s="10"/>
      <c r="AI21" s="12"/>
      <c r="AJ21" s="12"/>
      <c r="AK21" s="10"/>
      <c r="AL21" s="12"/>
      <c r="AM21" s="12"/>
      <c r="AN21" s="28"/>
      <c r="AO21" s="12"/>
      <c r="AP21" s="12"/>
      <c r="AQ21" s="10"/>
      <c r="AR21" s="17">
        <f t="shared" si="0"/>
        <v>1.37</v>
      </c>
      <c r="AT21" s="2">
        <f t="shared" si="1"/>
        <v>137</v>
      </c>
    </row>
    <row r="22" spans="1:46" x14ac:dyDescent="0.25">
      <c r="A22" s="5" t="s">
        <v>262</v>
      </c>
      <c r="B22" s="11" t="s">
        <v>18</v>
      </c>
      <c r="C22" s="12"/>
      <c r="D22" s="12"/>
      <c r="E22" s="10"/>
      <c r="F22" s="12"/>
      <c r="G22" s="12"/>
      <c r="H22" s="10"/>
      <c r="I22" s="12"/>
      <c r="J22" s="12"/>
      <c r="K22" s="10"/>
      <c r="L22" s="12"/>
      <c r="M22" s="12"/>
      <c r="N22" s="10"/>
      <c r="O22" s="12">
        <v>8</v>
      </c>
      <c r="P22" s="12">
        <f>O22*B5/C5</f>
        <v>8</v>
      </c>
      <c r="Q22" s="10">
        <f>(O22*B5/1000)</f>
        <v>0.08</v>
      </c>
      <c r="R22" s="12">
        <v>12</v>
      </c>
      <c r="S22" s="12">
        <f>R22*B5/C5</f>
        <v>12</v>
      </c>
      <c r="T22" s="10">
        <f>(R22*B5/1000)</f>
        <v>0.12</v>
      </c>
      <c r="U22" s="12">
        <v>20</v>
      </c>
      <c r="V22" s="12">
        <f>U22*B5/C5</f>
        <v>20</v>
      </c>
      <c r="W22" s="10">
        <f>(U22*B5/1000)</f>
        <v>0.2</v>
      </c>
      <c r="X22" s="12"/>
      <c r="Y22" s="12"/>
      <c r="Z22" s="10"/>
      <c r="AA22" s="12"/>
      <c r="AB22" s="12"/>
      <c r="AC22" s="10"/>
      <c r="AD22" s="5" t="s">
        <v>262</v>
      </c>
      <c r="AE22" s="11" t="s">
        <v>18</v>
      </c>
      <c r="AF22" s="12"/>
      <c r="AG22" s="12"/>
      <c r="AH22" s="10"/>
      <c r="AI22" s="12"/>
      <c r="AJ22" s="12"/>
      <c r="AK22" s="10"/>
      <c r="AL22" s="12"/>
      <c r="AM22" s="12"/>
      <c r="AN22" s="28"/>
      <c r="AO22" s="12"/>
      <c r="AP22" s="12"/>
      <c r="AQ22" s="10"/>
      <c r="AR22" s="17">
        <f t="shared" si="0"/>
        <v>0.4</v>
      </c>
      <c r="AT22" s="2">
        <f t="shared" si="1"/>
        <v>40</v>
      </c>
    </row>
    <row r="23" spans="1:46" x14ac:dyDescent="0.25">
      <c r="A23" s="5" t="s">
        <v>30</v>
      </c>
      <c r="B23" s="11" t="s">
        <v>18</v>
      </c>
      <c r="C23" s="12"/>
      <c r="D23" s="12"/>
      <c r="E23" s="10"/>
      <c r="F23" s="12"/>
      <c r="G23" s="12"/>
      <c r="H23" s="10"/>
      <c r="I23" s="12"/>
      <c r="J23" s="12"/>
      <c r="K23" s="10"/>
      <c r="L23" s="12"/>
      <c r="M23" s="12"/>
      <c r="N23" s="10"/>
      <c r="O23" s="12"/>
      <c r="P23" s="12"/>
      <c r="Q23" s="10"/>
      <c r="R23" s="12">
        <v>15</v>
      </c>
      <c r="S23" s="12">
        <f>R23*B5/C5</f>
        <v>15</v>
      </c>
      <c r="T23" s="10">
        <f>(R23*B5/1000)</f>
        <v>0.15</v>
      </c>
      <c r="U23" s="12">
        <v>26.8</v>
      </c>
      <c r="V23" s="12">
        <f>U23*B5/C5</f>
        <v>26.8</v>
      </c>
      <c r="W23" s="10">
        <f>(U23*B5/1000)</f>
        <v>0.26800000000000002</v>
      </c>
      <c r="X23" s="12"/>
      <c r="Y23" s="12"/>
      <c r="Z23" s="10"/>
      <c r="AA23" s="12"/>
      <c r="AB23" s="12"/>
      <c r="AC23" s="10"/>
      <c r="AD23" s="5" t="s">
        <v>30</v>
      </c>
      <c r="AE23" s="11" t="s">
        <v>18</v>
      </c>
      <c r="AF23" s="12"/>
      <c r="AG23" s="12"/>
      <c r="AH23" s="10"/>
      <c r="AI23" s="12"/>
      <c r="AJ23" s="12"/>
      <c r="AK23" s="10"/>
      <c r="AL23" s="12"/>
      <c r="AM23" s="12"/>
      <c r="AN23" s="28"/>
      <c r="AO23" s="12"/>
      <c r="AP23" s="12"/>
      <c r="AQ23" s="10"/>
      <c r="AR23" s="17">
        <f t="shared" si="0"/>
        <v>0.41800000000000004</v>
      </c>
      <c r="AT23" s="2">
        <f t="shared" si="1"/>
        <v>41.8</v>
      </c>
    </row>
    <row r="24" spans="1:46" x14ac:dyDescent="0.25">
      <c r="A24" s="5" t="s">
        <v>263</v>
      </c>
      <c r="B24" s="11" t="s">
        <v>18</v>
      </c>
      <c r="C24" s="12"/>
      <c r="D24" s="12"/>
      <c r="E24" s="10"/>
      <c r="F24" s="12"/>
      <c r="G24" s="12"/>
      <c r="H24" s="10"/>
      <c r="I24" s="12"/>
      <c r="J24" s="12"/>
      <c r="K24" s="10"/>
      <c r="L24" s="12"/>
      <c r="M24" s="12"/>
      <c r="N24" s="10"/>
      <c r="O24" s="12"/>
      <c r="P24" s="12"/>
      <c r="Q24" s="10"/>
      <c r="R24" s="12">
        <v>47</v>
      </c>
      <c r="S24" s="12">
        <f>R24*B5/C5</f>
        <v>47</v>
      </c>
      <c r="T24" s="10">
        <f>(R24*B5/1000)</f>
        <v>0.47</v>
      </c>
      <c r="U24" s="12"/>
      <c r="V24" s="12"/>
      <c r="W24" s="10"/>
      <c r="X24" s="12"/>
      <c r="Y24" s="12"/>
      <c r="Z24" s="10"/>
      <c r="AA24" s="12"/>
      <c r="AB24" s="12"/>
      <c r="AC24" s="10"/>
      <c r="AD24" s="5" t="s">
        <v>263</v>
      </c>
      <c r="AE24" s="11" t="s">
        <v>18</v>
      </c>
      <c r="AF24" s="12"/>
      <c r="AG24" s="12"/>
      <c r="AH24" s="10"/>
      <c r="AI24" s="12"/>
      <c r="AJ24" s="12"/>
      <c r="AK24" s="10"/>
      <c r="AL24" s="12"/>
      <c r="AM24" s="12"/>
      <c r="AN24" s="28"/>
      <c r="AO24" s="12"/>
      <c r="AP24" s="12"/>
      <c r="AQ24" s="10"/>
      <c r="AR24" s="17">
        <f t="shared" si="0"/>
        <v>0.47</v>
      </c>
      <c r="AT24" s="2">
        <f t="shared" si="1"/>
        <v>47</v>
      </c>
    </row>
    <row r="25" spans="1:46" x14ac:dyDescent="0.25">
      <c r="A25" s="5" t="s">
        <v>20</v>
      </c>
      <c r="B25" s="11" t="s">
        <v>39</v>
      </c>
      <c r="C25" s="12"/>
      <c r="D25" s="12"/>
      <c r="E25" s="10"/>
      <c r="F25" s="12"/>
      <c r="G25" s="12"/>
      <c r="H25" s="10"/>
      <c r="I25" s="12"/>
      <c r="J25" s="12"/>
      <c r="K25" s="10"/>
      <c r="L25" s="12"/>
      <c r="M25" s="12"/>
      <c r="N25" s="10"/>
      <c r="O25" s="12"/>
      <c r="P25" s="12"/>
      <c r="Q25" s="10"/>
      <c r="R25" s="12">
        <v>8</v>
      </c>
      <c r="S25" s="12">
        <f>R25*B5/C5</f>
        <v>8</v>
      </c>
      <c r="T25" s="10">
        <f>(R25*B5/1000)/0.045</f>
        <v>1.7777777777777779</v>
      </c>
      <c r="U25" s="12"/>
      <c r="V25" s="12"/>
      <c r="W25" s="10"/>
      <c r="X25" s="12"/>
      <c r="Y25" s="12"/>
      <c r="Z25" s="10"/>
      <c r="AA25" s="12"/>
      <c r="AB25" s="12"/>
      <c r="AC25" s="10"/>
      <c r="AD25" s="5" t="s">
        <v>20</v>
      </c>
      <c r="AE25" s="11" t="s">
        <v>18</v>
      </c>
      <c r="AF25" s="12"/>
      <c r="AG25" s="12"/>
      <c r="AH25" s="10"/>
      <c r="AI25" s="12"/>
      <c r="AJ25" s="12"/>
      <c r="AK25" s="10"/>
      <c r="AL25" s="12"/>
      <c r="AM25" s="12"/>
      <c r="AN25" s="28"/>
      <c r="AO25" s="12"/>
      <c r="AP25" s="12"/>
      <c r="AQ25" s="10"/>
      <c r="AR25" s="17">
        <f t="shared" si="0"/>
        <v>1.7777777777777779</v>
      </c>
      <c r="AS25" t="s">
        <v>40</v>
      </c>
      <c r="AT25" s="2">
        <f t="shared" si="1"/>
        <v>8</v>
      </c>
    </row>
    <row r="26" spans="1:46" x14ac:dyDescent="0.25">
      <c r="A26" s="5" t="s">
        <v>260</v>
      </c>
      <c r="B26" s="11" t="s">
        <v>18</v>
      </c>
      <c r="C26" s="12"/>
      <c r="D26" s="12"/>
      <c r="E26" s="10"/>
      <c r="F26" s="12"/>
      <c r="G26" s="12"/>
      <c r="H26" s="10"/>
      <c r="I26" s="12"/>
      <c r="J26" s="12"/>
      <c r="K26" s="10"/>
      <c r="L26" s="12"/>
      <c r="M26" s="12"/>
      <c r="N26" s="10"/>
      <c r="O26" s="12"/>
      <c r="P26" s="12"/>
      <c r="Q26" s="10"/>
      <c r="R26" s="12"/>
      <c r="S26" s="12"/>
      <c r="T26" s="10"/>
      <c r="U26" s="12">
        <v>95</v>
      </c>
      <c r="V26" s="12">
        <f>U26*B5/C5</f>
        <v>95</v>
      </c>
      <c r="W26" s="10">
        <f>(U26*B5/1000)</f>
        <v>0.95</v>
      </c>
      <c r="X26" s="12"/>
      <c r="Y26" s="12"/>
      <c r="Z26" s="10"/>
      <c r="AA26" s="12"/>
      <c r="AB26" s="12"/>
      <c r="AC26" s="10"/>
      <c r="AD26" s="5" t="s">
        <v>260</v>
      </c>
      <c r="AE26" s="11" t="s">
        <v>18</v>
      </c>
      <c r="AF26" s="12"/>
      <c r="AG26" s="12"/>
      <c r="AH26" s="10"/>
      <c r="AI26" s="12"/>
      <c r="AJ26" s="12"/>
      <c r="AK26" s="10"/>
      <c r="AL26" s="12"/>
      <c r="AM26" s="12"/>
      <c r="AN26" s="28"/>
      <c r="AO26" s="12"/>
      <c r="AP26" s="12"/>
      <c r="AQ26" s="10"/>
      <c r="AR26" s="17">
        <f t="shared" si="0"/>
        <v>0.95</v>
      </c>
      <c r="AT26" s="2">
        <f t="shared" si="1"/>
        <v>95</v>
      </c>
    </row>
    <row r="27" spans="1:46" x14ac:dyDescent="0.25">
      <c r="A27" s="5" t="s">
        <v>72</v>
      </c>
      <c r="B27" s="11" t="s">
        <v>18</v>
      </c>
      <c r="C27" s="12"/>
      <c r="D27" s="12"/>
      <c r="E27" s="10"/>
      <c r="F27" s="12"/>
      <c r="G27" s="12"/>
      <c r="H27" s="10"/>
      <c r="I27" s="12"/>
      <c r="J27" s="12"/>
      <c r="K27" s="10"/>
      <c r="L27" s="12"/>
      <c r="M27" s="12"/>
      <c r="N27" s="10"/>
      <c r="O27" s="12"/>
      <c r="P27" s="12"/>
      <c r="Q27" s="10"/>
      <c r="R27" s="12"/>
      <c r="S27" s="12"/>
      <c r="T27" s="10"/>
      <c r="U27" s="12">
        <v>3</v>
      </c>
      <c r="V27" s="12">
        <f>U27*B5/C5</f>
        <v>3</v>
      </c>
      <c r="W27" s="10">
        <f>(U27*B5/1000)</f>
        <v>0.03</v>
      </c>
      <c r="X27" s="12"/>
      <c r="Y27" s="12"/>
      <c r="Z27" s="10"/>
      <c r="AA27" s="12"/>
      <c r="AB27" s="12"/>
      <c r="AC27" s="10"/>
      <c r="AD27" s="5" t="s">
        <v>72</v>
      </c>
      <c r="AE27" s="11" t="s">
        <v>18</v>
      </c>
      <c r="AF27" s="12"/>
      <c r="AG27" s="12"/>
      <c r="AH27" s="10"/>
      <c r="AI27" s="12"/>
      <c r="AJ27" s="12"/>
      <c r="AK27" s="10"/>
      <c r="AL27" s="12"/>
      <c r="AM27" s="12"/>
      <c r="AN27" s="28"/>
      <c r="AO27" s="12"/>
      <c r="AP27" s="12"/>
      <c r="AQ27" s="10"/>
      <c r="AR27" s="17">
        <f t="shared" si="0"/>
        <v>0.03</v>
      </c>
      <c r="AT27" s="2">
        <f t="shared" si="1"/>
        <v>3</v>
      </c>
    </row>
    <row r="28" spans="1:46" x14ac:dyDescent="0.25">
      <c r="A28" s="5" t="s">
        <v>34</v>
      </c>
      <c r="B28" s="11" t="s">
        <v>18</v>
      </c>
      <c r="C28" s="12"/>
      <c r="D28" s="12"/>
      <c r="E28" s="10"/>
      <c r="F28" s="12"/>
      <c r="G28" s="12"/>
      <c r="H28" s="10"/>
      <c r="I28" s="12"/>
      <c r="J28" s="12"/>
      <c r="K28" s="10"/>
      <c r="L28" s="12"/>
      <c r="M28" s="12"/>
      <c r="N28" s="10"/>
      <c r="O28" s="12"/>
      <c r="P28" s="12"/>
      <c r="Q28" s="10"/>
      <c r="R28" s="12"/>
      <c r="S28" s="12"/>
      <c r="T28" s="10"/>
      <c r="U28" s="12">
        <v>9.43</v>
      </c>
      <c r="V28" s="12">
        <f>U28*B5/C5</f>
        <v>9.43</v>
      </c>
      <c r="W28" s="10">
        <f>(U28*B5/1000)</f>
        <v>9.4299999999999995E-2</v>
      </c>
      <c r="X28" s="12">
        <v>11.3</v>
      </c>
      <c r="Y28" s="12">
        <f>X28*B5/C5</f>
        <v>11.3</v>
      </c>
      <c r="Z28" s="10">
        <f>(X28*B5/1000)</f>
        <v>0.113</v>
      </c>
      <c r="AA28" s="12"/>
      <c r="AB28" s="12"/>
      <c r="AC28" s="10"/>
      <c r="AD28" s="5" t="s">
        <v>34</v>
      </c>
      <c r="AE28" s="11" t="s">
        <v>18</v>
      </c>
      <c r="AF28" s="12"/>
      <c r="AG28" s="12"/>
      <c r="AH28" s="10"/>
      <c r="AI28" s="12"/>
      <c r="AJ28" s="12"/>
      <c r="AK28" s="10"/>
      <c r="AL28" s="12"/>
      <c r="AM28" s="12"/>
      <c r="AN28" s="28"/>
      <c r="AO28" s="12"/>
      <c r="AP28" s="12"/>
      <c r="AQ28" s="10"/>
      <c r="AR28" s="17">
        <f t="shared" si="0"/>
        <v>0.20729999999999998</v>
      </c>
      <c r="AT28" s="2">
        <f t="shared" si="1"/>
        <v>20.73</v>
      </c>
    </row>
    <row r="29" spans="1:46" x14ac:dyDescent="0.25">
      <c r="A29" s="5" t="s">
        <v>86</v>
      </c>
      <c r="B29" s="11" t="s">
        <v>18</v>
      </c>
      <c r="C29" s="12"/>
      <c r="D29" s="12"/>
      <c r="E29" s="10"/>
      <c r="F29" s="12"/>
      <c r="G29" s="12"/>
      <c r="H29" s="10"/>
      <c r="I29" s="12"/>
      <c r="J29" s="12"/>
      <c r="K29" s="10"/>
      <c r="L29" s="12"/>
      <c r="M29" s="12"/>
      <c r="N29" s="10"/>
      <c r="O29" s="12"/>
      <c r="P29" s="12"/>
      <c r="Q29" s="10"/>
      <c r="R29" s="12"/>
      <c r="S29" s="12"/>
      <c r="T29" s="10"/>
      <c r="U29" s="12">
        <v>2.83</v>
      </c>
      <c r="V29" s="12">
        <f>U29*B5/C5</f>
        <v>2.83</v>
      </c>
      <c r="W29" s="10">
        <f>(U29*B5/1000)</f>
        <v>2.8300000000000002E-2</v>
      </c>
      <c r="X29" s="12">
        <v>0.9</v>
      </c>
      <c r="Y29" s="12">
        <f>X29*B5/C5</f>
        <v>0.9</v>
      </c>
      <c r="Z29" s="10">
        <f>(X29*B5/1000)</f>
        <v>8.9999999999999993E-3</v>
      </c>
      <c r="AA29" s="12"/>
      <c r="AB29" s="12"/>
      <c r="AC29" s="10"/>
      <c r="AD29" s="5" t="s">
        <v>86</v>
      </c>
      <c r="AE29" s="11" t="s">
        <v>18</v>
      </c>
      <c r="AF29" s="12"/>
      <c r="AG29" s="12"/>
      <c r="AH29" s="10"/>
      <c r="AI29" s="12">
        <v>49.16</v>
      </c>
      <c r="AJ29" s="12">
        <f>AI29*B5/C5</f>
        <v>49.16</v>
      </c>
      <c r="AK29" s="10">
        <f>(AI29*B5/1000)</f>
        <v>0.49159999999999998</v>
      </c>
      <c r="AL29" s="12"/>
      <c r="AM29" s="12"/>
      <c r="AN29" s="28"/>
      <c r="AO29" s="12"/>
      <c r="AP29" s="12"/>
      <c r="AQ29" s="10"/>
      <c r="AR29" s="17">
        <f t="shared" si="0"/>
        <v>0.52889999999999993</v>
      </c>
      <c r="AT29" s="2">
        <f t="shared" si="1"/>
        <v>52.889999999999993</v>
      </c>
    </row>
    <row r="30" spans="1:46" x14ac:dyDescent="0.25">
      <c r="A30" s="5" t="s">
        <v>265</v>
      </c>
      <c r="B30" s="11" t="s">
        <v>18</v>
      </c>
      <c r="C30" s="12"/>
      <c r="D30" s="12"/>
      <c r="E30" s="10"/>
      <c r="F30" s="12"/>
      <c r="G30" s="12"/>
      <c r="H30" s="10"/>
      <c r="I30" s="12"/>
      <c r="J30" s="12"/>
      <c r="K30" s="10"/>
      <c r="L30" s="12"/>
      <c r="M30" s="12"/>
      <c r="N30" s="10"/>
      <c r="O30" s="12"/>
      <c r="P30" s="12"/>
      <c r="Q30" s="10"/>
      <c r="R30" s="12"/>
      <c r="S30" s="12"/>
      <c r="T30" s="10"/>
      <c r="U30" s="12"/>
      <c r="V30" s="12"/>
      <c r="W30" s="10"/>
      <c r="X30" s="12">
        <v>70</v>
      </c>
      <c r="Y30" s="12">
        <f>X30*B5/C5</f>
        <v>70</v>
      </c>
      <c r="Z30" s="10">
        <f>(X30*B5/1000)</f>
        <v>0.7</v>
      </c>
      <c r="AA30" s="12"/>
      <c r="AB30" s="12"/>
      <c r="AC30" s="10"/>
      <c r="AD30" s="5" t="s">
        <v>265</v>
      </c>
      <c r="AE30" s="11" t="s">
        <v>18</v>
      </c>
      <c r="AF30" s="12"/>
      <c r="AG30" s="12"/>
      <c r="AH30" s="10"/>
      <c r="AI30" s="12"/>
      <c r="AJ30" s="12"/>
      <c r="AK30" s="10"/>
      <c r="AL30" s="12"/>
      <c r="AM30" s="12"/>
      <c r="AN30" s="28"/>
      <c r="AO30" s="12"/>
      <c r="AP30" s="12"/>
      <c r="AQ30" s="10"/>
      <c r="AR30" s="17">
        <f t="shared" si="0"/>
        <v>0.7</v>
      </c>
      <c r="AT30" s="2">
        <f t="shared" si="1"/>
        <v>70</v>
      </c>
    </row>
    <row r="31" spans="1:46" x14ac:dyDescent="0.25">
      <c r="A31" s="5" t="s">
        <v>93</v>
      </c>
      <c r="B31" s="11" t="s">
        <v>18</v>
      </c>
      <c r="C31" s="12"/>
      <c r="D31" s="12"/>
      <c r="E31" s="10"/>
      <c r="F31" s="12"/>
      <c r="G31" s="12"/>
      <c r="H31" s="10"/>
      <c r="I31" s="12"/>
      <c r="J31" s="12"/>
      <c r="K31" s="10"/>
      <c r="L31" s="12"/>
      <c r="M31" s="12"/>
      <c r="N31" s="10"/>
      <c r="O31" s="12"/>
      <c r="P31" s="12"/>
      <c r="Q31" s="10"/>
      <c r="R31" s="12"/>
      <c r="S31" s="12"/>
      <c r="T31" s="10"/>
      <c r="U31" s="12"/>
      <c r="V31" s="12"/>
      <c r="W31" s="10"/>
      <c r="X31" s="12"/>
      <c r="Y31" s="12"/>
      <c r="Z31" s="10"/>
      <c r="AA31" s="12">
        <v>12</v>
      </c>
      <c r="AB31" s="12">
        <f>AA31*B5/C5</f>
        <v>12</v>
      </c>
      <c r="AC31" s="10">
        <f>(AA31*B5/1000)</f>
        <v>0.12</v>
      </c>
      <c r="AD31" s="5" t="s">
        <v>93</v>
      </c>
      <c r="AE31" s="11" t="s">
        <v>18</v>
      </c>
      <c r="AF31" s="12"/>
      <c r="AG31" s="12"/>
      <c r="AH31" s="10"/>
      <c r="AI31" s="12"/>
      <c r="AJ31" s="12"/>
      <c r="AK31" s="10"/>
      <c r="AL31" s="12"/>
      <c r="AM31" s="12"/>
      <c r="AN31" s="28"/>
      <c r="AO31" s="12"/>
      <c r="AP31" s="12"/>
      <c r="AQ31" s="10"/>
      <c r="AR31" s="17">
        <f t="shared" si="0"/>
        <v>0.12</v>
      </c>
      <c r="AT31" s="2">
        <f t="shared" si="1"/>
        <v>12</v>
      </c>
    </row>
    <row r="32" spans="1:46" x14ac:dyDescent="0.25">
      <c r="A32" s="5" t="s">
        <v>74</v>
      </c>
      <c r="B32" s="11" t="s">
        <v>18</v>
      </c>
      <c r="C32" s="12"/>
      <c r="D32" s="12"/>
      <c r="E32" s="10"/>
      <c r="F32" s="12"/>
      <c r="G32" s="12"/>
      <c r="H32" s="10"/>
      <c r="I32" s="12"/>
      <c r="J32" s="12"/>
      <c r="K32" s="10"/>
      <c r="L32" s="12"/>
      <c r="M32" s="12"/>
      <c r="N32" s="10"/>
      <c r="O32" s="12"/>
      <c r="P32" s="12"/>
      <c r="Q32" s="10"/>
      <c r="R32" s="12"/>
      <c r="S32" s="12"/>
      <c r="T32" s="10"/>
      <c r="U32" s="12"/>
      <c r="V32" s="12"/>
      <c r="W32" s="10"/>
      <c r="X32" s="12"/>
      <c r="Y32" s="12"/>
      <c r="Z32" s="10"/>
      <c r="AA32" s="12">
        <v>4.0999999999999996</v>
      </c>
      <c r="AB32" s="12">
        <f>AA32*B5/C5</f>
        <v>4.0999999999999996</v>
      </c>
      <c r="AC32" s="10">
        <f>(AA32*B5/1000)</f>
        <v>4.1000000000000002E-2</v>
      </c>
      <c r="AD32" s="5" t="s">
        <v>74</v>
      </c>
      <c r="AE32" s="11" t="s">
        <v>18</v>
      </c>
      <c r="AF32" s="12"/>
      <c r="AG32" s="12"/>
      <c r="AH32" s="10"/>
      <c r="AI32" s="12"/>
      <c r="AJ32" s="12"/>
      <c r="AK32" s="10"/>
      <c r="AL32" s="12"/>
      <c r="AM32" s="12"/>
      <c r="AN32" s="28"/>
      <c r="AO32" s="12"/>
      <c r="AP32" s="12"/>
      <c r="AQ32" s="10"/>
      <c r="AR32" s="17">
        <f t="shared" si="0"/>
        <v>4.1000000000000002E-2</v>
      </c>
      <c r="AT32" s="2">
        <f t="shared" si="1"/>
        <v>4.0999999999999996</v>
      </c>
    </row>
    <row r="33" spans="1:46" x14ac:dyDescent="0.25">
      <c r="A33" s="5" t="s">
        <v>229</v>
      </c>
      <c r="B33" s="11" t="s">
        <v>18</v>
      </c>
      <c r="C33" s="12"/>
      <c r="D33" s="12"/>
      <c r="E33" s="10"/>
      <c r="F33" s="12"/>
      <c r="G33" s="12"/>
      <c r="H33" s="10"/>
      <c r="I33" s="12"/>
      <c r="J33" s="12"/>
      <c r="K33" s="10"/>
      <c r="L33" s="12"/>
      <c r="M33" s="12"/>
      <c r="N33" s="10"/>
      <c r="O33" s="12"/>
      <c r="P33" s="12"/>
      <c r="Q33" s="10"/>
      <c r="R33" s="12"/>
      <c r="S33" s="12"/>
      <c r="T33" s="10"/>
      <c r="U33" s="12"/>
      <c r="V33" s="12"/>
      <c r="W33" s="10"/>
      <c r="X33" s="12"/>
      <c r="Y33" s="12"/>
      <c r="Z33" s="10"/>
      <c r="AA33" s="12"/>
      <c r="AB33" s="12"/>
      <c r="AC33" s="10"/>
      <c r="AD33" s="5" t="s">
        <v>229</v>
      </c>
      <c r="AE33" s="11" t="s">
        <v>18</v>
      </c>
      <c r="AF33" s="12"/>
      <c r="AG33" s="12"/>
      <c r="AH33" s="10"/>
      <c r="AI33" s="12">
        <v>1.4</v>
      </c>
      <c r="AJ33" s="12">
        <f>AI33*B5/C5</f>
        <v>1.4</v>
      </c>
      <c r="AK33" s="10">
        <f>(AI33*B5/1000)</f>
        <v>1.4E-2</v>
      </c>
      <c r="AL33" s="12"/>
      <c r="AM33" s="12"/>
      <c r="AN33" s="28"/>
      <c r="AO33" s="12"/>
      <c r="AP33" s="12"/>
      <c r="AQ33" s="10"/>
      <c r="AR33" s="17">
        <f t="shared" si="0"/>
        <v>1.4E-2</v>
      </c>
      <c r="AT33" s="2">
        <f t="shared" si="1"/>
        <v>1.4</v>
      </c>
    </row>
    <row r="34" spans="1:46" x14ac:dyDescent="0.25">
      <c r="A34" s="5" t="s">
        <v>75</v>
      </c>
      <c r="B34" s="11" t="s">
        <v>39</v>
      </c>
      <c r="C34" s="12"/>
      <c r="D34" s="12"/>
      <c r="E34" s="10"/>
      <c r="F34" s="12"/>
      <c r="G34" s="12"/>
      <c r="H34" s="10"/>
      <c r="I34" s="12"/>
      <c r="J34" s="12"/>
      <c r="K34" s="10"/>
      <c r="L34" s="12"/>
      <c r="M34" s="12"/>
      <c r="N34" s="10"/>
      <c r="O34" s="12"/>
      <c r="P34" s="12"/>
      <c r="Q34" s="10"/>
      <c r="R34" s="12"/>
      <c r="S34" s="12"/>
      <c r="T34" s="10"/>
      <c r="U34" s="12"/>
      <c r="V34" s="12"/>
      <c r="W34" s="10"/>
      <c r="X34" s="12"/>
      <c r="Y34" s="12"/>
      <c r="Z34" s="10"/>
      <c r="AA34" s="12"/>
      <c r="AB34" s="12"/>
      <c r="AC34" s="10"/>
      <c r="AD34" s="5" t="s">
        <v>75</v>
      </c>
      <c r="AE34" s="11" t="s">
        <v>39</v>
      </c>
      <c r="AF34" s="12"/>
      <c r="AG34" s="12"/>
      <c r="AH34" s="10"/>
      <c r="AI34" s="12">
        <v>0.96</v>
      </c>
      <c r="AJ34" s="12">
        <f>AI34*B5/C5</f>
        <v>0.96</v>
      </c>
      <c r="AK34" s="10">
        <f>(AI34*B5/1000)/0.01</f>
        <v>0.95999999999999985</v>
      </c>
      <c r="AL34" s="12"/>
      <c r="AM34" s="12"/>
      <c r="AN34" s="28"/>
      <c r="AO34" s="12"/>
      <c r="AP34" s="12"/>
      <c r="AQ34" s="10"/>
      <c r="AR34" s="17">
        <f t="shared" si="0"/>
        <v>0.95999999999999985</v>
      </c>
      <c r="AS34" t="s">
        <v>230</v>
      </c>
      <c r="AT34" s="2">
        <f t="shared" si="1"/>
        <v>0.96</v>
      </c>
    </row>
    <row r="35" spans="1:46" ht="14.25" customHeight="1" x14ac:dyDescent="0.25">
      <c r="A35" s="5" t="s">
        <v>76</v>
      </c>
      <c r="B35" s="11" t="s">
        <v>39</v>
      </c>
      <c r="C35" s="12"/>
      <c r="D35" s="12"/>
      <c r="E35" s="10"/>
      <c r="F35" s="12"/>
      <c r="G35" s="12"/>
      <c r="H35" s="10"/>
      <c r="I35" s="12"/>
      <c r="J35" s="12"/>
      <c r="K35" s="10"/>
      <c r="L35" s="12"/>
      <c r="M35" s="12"/>
      <c r="N35" s="10"/>
      <c r="O35" s="12"/>
      <c r="P35" s="12"/>
      <c r="Q35" s="10"/>
      <c r="R35" s="12"/>
      <c r="S35" s="12"/>
      <c r="T35" s="10"/>
      <c r="U35" s="12"/>
      <c r="V35" s="12"/>
      <c r="W35" s="10"/>
      <c r="X35" s="12"/>
      <c r="Y35" s="12"/>
      <c r="Z35" s="10"/>
      <c r="AA35" s="12"/>
      <c r="AB35" s="12"/>
      <c r="AC35" s="10"/>
      <c r="AD35" s="5" t="s">
        <v>76</v>
      </c>
      <c r="AE35" s="11" t="s">
        <v>39</v>
      </c>
      <c r="AF35" s="12"/>
      <c r="AG35" s="12"/>
      <c r="AH35" s="10"/>
      <c r="AI35" s="12"/>
      <c r="AJ35" s="12"/>
      <c r="AK35" s="10"/>
      <c r="AL35" s="12">
        <v>150</v>
      </c>
      <c r="AM35" s="12">
        <f>AL35*B5/C5</f>
        <v>150</v>
      </c>
      <c r="AN35" s="10">
        <f>(AL35*B5/1000)</f>
        <v>1.5</v>
      </c>
      <c r="AO35" s="12"/>
      <c r="AP35" s="12"/>
      <c r="AQ35" s="10"/>
      <c r="AR35" s="17">
        <f t="shared" si="0"/>
        <v>1.5</v>
      </c>
      <c r="AT35" s="2">
        <f t="shared" si="1"/>
        <v>150</v>
      </c>
    </row>
    <row r="36" spans="1:46" x14ac:dyDescent="0.25">
      <c r="A36" s="5" t="s">
        <v>37</v>
      </c>
      <c r="B36" s="11" t="s">
        <v>18</v>
      </c>
      <c r="C36" s="12"/>
      <c r="D36" s="12"/>
      <c r="E36" s="10"/>
      <c r="F36" s="12"/>
      <c r="G36" s="12"/>
      <c r="H36" s="10"/>
      <c r="I36" s="12"/>
      <c r="J36" s="12"/>
      <c r="K36" s="10"/>
      <c r="L36" s="12"/>
      <c r="M36" s="12"/>
      <c r="N36" s="10"/>
      <c r="O36" s="12"/>
      <c r="P36" s="12"/>
      <c r="Q36" s="10"/>
      <c r="R36" s="12"/>
      <c r="S36" s="12"/>
      <c r="T36" s="10"/>
      <c r="U36" s="12"/>
      <c r="V36" s="12"/>
      <c r="W36" s="10"/>
      <c r="X36" s="12"/>
      <c r="Y36" s="12"/>
      <c r="Z36" s="10"/>
      <c r="AA36" s="12"/>
      <c r="AB36" s="12"/>
      <c r="AC36" s="10"/>
      <c r="AD36" s="5" t="s">
        <v>37</v>
      </c>
      <c r="AE36" s="11" t="s">
        <v>18</v>
      </c>
      <c r="AF36" s="12"/>
      <c r="AG36" s="12"/>
      <c r="AH36" s="10"/>
      <c r="AI36" s="12"/>
      <c r="AJ36" s="12"/>
      <c r="AK36" s="10"/>
      <c r="AL36" s="12"/>
      <c r="AM36" s="12"/>
      <c r="AN36" s="28"/>
      <c r="AO36" s="12">
        <v>60</v>
      </c>
      <c r="AP36" s="12">
        <f>AO36*B5/C5</f>
        <v>60</v>
      </c>
      <c r="AQ36" s="10">
        <f>(AO36*B5/1000)</f>
        <v>0.6</v>
      </c>
      <c r="AR36" s="17">
        <f t="shared" si="0"/>
        <v>0.6</v>
      </c>
      <c r="AT36" s="2">
        <f t="shared" si="1"/>
        <v>60</v>
      </c>
    </row>
    <row r="37" spans="1:46" ht="12.75" customHeight="1" x14ac:dyDescent="0.25">
      <c r="A37" s="5" t="s">
        <v>77</v>
      </c>
      <c r="B37" s="11" t="s">
        <v>18</v>
      </c>
      <c r="C37" s="12"/>
      <c r="D37" s="12"/>
      <c r="E37" s="10"/>
      <c r="F37" s="12"/>
      <c r="G37" s="12"/>
      <c r="H37" s="10"/>
      <c r="I37" s="12"/>
      <c r="J37" s="12"/>
      <c r="K37" s="10"/>
      <c r="L37" s="12"/>
      <c r="M37" s="12"/>
      <c r="N37" s="10"/>
      <c r="O37" s="12"/>
      <c r="P37" s="12"/>
      <c r="Q37" s="10"/>
      <c r="R37" s="12"/>
      <c r="S37" s="12"/>
      <c r="T37" s="10"/>
      <c r="U37" s="12"/>
      <c r="V37" s="12"/>
      <c r="W37" s="10"/>
      <c r="X37" s="12"/>
      <c r="Y37" s="12"/>
      <c r="Z37" s="10"/>
      <c r="AA37" s="12"/>
      <c r="AB37" s="12"/>
      <c r="AC37" s="10"/>
      <c r="AD37" s="5" t="s">
        <v>77</v>
      </c>
      <c r="AE37" s="11" t="s">
        <v>18</v>
      </c>
      <c r="AF37" s="12"/>
      <c r="AG37" s="12"/>
      <c r="AH37" s="10"/>
      <c r="AI37" s="12"/>
      <c r="AJ37" s="12"/>
      <c r="AK37" s="10"/>
      <c r="AL37" s="12"/>
      <c r="AM37" s="12"/>
      <c r="AN37" s="28"/>
      <c r="AO37" s="12">
        <v>5</v>
      </c>
      <c r="AP37" s="12">
        <f>AO37*B5/C5</f>
        <v>5</v>
      </c>
      <c r="AQ37" s="10">
        <f>(AO37*B5/1000)</f>
        <v>0.05</v>
      </c>
      <c r="AR37" s="17">
        <f t="shared" si="0"/>
        <v>0.05</v>
      </c>
      <c r="AT37" s="2">
        <f t="shared" si="1"/>
        <v>5</v>
      </c>
    </row>
  </sheetData>
  <mergeCells count="38">
    <mergeCell ref="O7:Q7"/>
    <mergeCell ref="A4:A5"/>
    <mergeCell ref="C7:E7"/>
    <mergeCell ref="F7:H7"/>
    <mergeCell ref="I7:K7"/>
    <mergeCell ref="L7:N7"/>
    <mergeCell ref="R8:T8"/>
    <mergeCell ref="U8:W8"/>
    <mergeCell ref="X8:Z8"/>
    <mergeCell ref="AA8:AC8"/>
    <mergeCell ref="AF8:AH8"/>
    <mergeCell ref="R7:T7"/>
    <mergeCell ref="U7:W7"/>
    <mergeCell ref="X7:Z7"/>
    <mergeCell ref="AA7:AC7"/>
    <mergeCell ref="AF7:AH7"/>
    <mergeCell ref="C8:E8"/>
    <mergeCell ref="F8:H8"/>
    <mergeCell ref="I8:K8"/>
    <mergeCell ref="L8:N8"/>
    <mergeCell ref="O8:Q8"/>
    <mergeCell ref="AI8:AK8"/>
    <mergeCell ref="AE4:AH4"/>
    <mergeCell ref="AI4:AK4"/>
    <mergeCell ref="AL4:AN4"/>
    <mergeCell ref="AP4:AR4"/>
    <mergeCell ref="AL7:AN7"/>
    <mergeCell ref="AO7:AQ7"/>
    <mergeCell ref="AR7:AR8"/>
    <mergeCell ref="AO8:AQ8"/>
    <mergeCell ref="AI7:AK7"/>
    <mergeCell ref="AL8:AN8"/>
    <mergeCell ref="AS4:AT4"/>
    <mergeCell ref="AE3:AH3"/>
    <mergeCell ref="AI3:AK3"/>
    <mergeCell ref="AL3:AN3"/>
    <mergeCell ref="AP3:AR3"/>
    <mergeCell ref="AS3:AT3"/>
  </mergeCells>
  <pageMargins left="0" right="0" top="0" bottom="0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8"/>
  <sheetViews>
    <sheetView zoomScaleNormal="100" workbookViewId="0">
      <pane xSplit="5" ySplit="8" topLeftCell="L15" activePane="bottomRight" state="frozen"/>
      <selection pane="topRight" activeCell="F1" sqref="F1"/>
      <selection pane="bottomLeft" activeCell="A9" sqref="A9"/>
      <selection pane="bottomRight" activeCell="AW22" sqref="AW22"/>
    </sheetView>
  </sheetViews>
  <sheetFormatPr defaultRowHeight="15" x14ac:dyDescent="0.25"/>
  <cols>
    <col min="1" max="1" width="15.7109375" customWidth="1"/>
    <col min="2" max="2" width="4.7109375" customWidth="1"/>
    <col min="3" max="3" width="5.140625" customWidth="1"/>
    <col min="4" max="4" width="4.7109375" customWidth="1"/>
    <col min="5" max="5" width="4.7109375" style="2" customWidth="1"/>
    <col min="6" max="7" width="4.7109375" customWidth="1"/>
    <col min="8" max="8" width="4.7109375" style="2" customWidth="1"/>
    <col min="9" max="10" width="4.7109375" customWidth="1"/>
    <col min="11" max="11" width="4.7109375" style="2" customWidth="1"/>
    <col min="12" max="13" width="4.7109375" customWidth="1"/>
    <col min="14" max="14" width="4.7109375" style="2" customWidth="1"/>
    <col min="15" max="16" width="4.7109375" customWidth="1"/>
    <col min="17" max="17" width="4.7109375" style="2" customWidth="1"/>
    <col min="18" max="19" width="4.7109375" customWidth="1"/>
    <col min="20" max="20" width="4.7109375" style="2" customWidth="1"/>
    <col min="21" max="22" width="4.7109375" customWidth="1"/>
    <col min="23" max="23" width="4.7109375" style="2" customWidth="1"/>
    <col min="24" max="25" width="4.7109375" customWidth="1"/>
    <col min="26" max="26" width="4.7109375" style="2" customWidth="1"/>
    <col min="27" max="28" width="4.7109375" customWidth="1"/>
    <col min="29" max="29" width="4.7109375" style="2" customWidth="1"/>
    <col min="30" max="30" width="18.5703125" style="2" customWidth="1"/>
    <col min="31" max="31" width="4.7109375" style="2" customWidth="1"/>
    <col min="32" max="33" width="4.7109375" customWidth="1"/>
    <col min="34" max="34" width="4.7109375" style="2" customWidth="1"/>
    <col min="35" max="36" width="4.7109375" customWidth="1"/>
    <col min="37" max="37" width="4.7109375" style="2" customWidth="1"/>
    <col min="38" max="39" width="4.7109375" customWidth="1"/>
    <col min="40" max="40" width="4.7109375" style="2" customWidth="1"/>
    <col min="41" max="42" width="4.7109375" customWidth="1"/>
    <col min="43" max="43" width="4.7109375" style="2" customWidth="1"/>
    <col min="44" max="45" width="4.7109375" customWidth="1"/>
    <col min="46" max="46" width="4.7109375" style="2" customWidth="1"/>
    <col min="47" max="47" width="9.140625" style="2"/>
    <col min="49" max="49" width="9.140625" style="2"/>
  </cols>
  <sheetData>
    <row r="1" spans="1:49" ht="18.75" x14ac:dyDescent="0.3">
      <c r="A1" t="s">
        <v>320</v>
      </c>
      <c r="J1" s="1" t="s">
        <v>0</v>
      </c>
      <c r="K1" s="1"/>
      <c r="L1" s="1"/>
      <c r="M1" s="1"/>
    </row>
    <row r="2" spans="1:49" ht="18.75" x14ac:dyDescent="0.3">
      <c r="F2" t="s">
        <v>1</v>
      </c>
      <c r="J2" s="1"/>
      <c r="K2" s="1"/>
      <c r="L2" s="3"/>
      <c r="M2" s="3"/>
      <c r="N2" s="14"/>
      <c r="O2" t="s">
        <v>2</v>
      </c>
    </row>
    <row r="3" spans="1:49" ht="18.75" x14ac:dyDescent="0.3">
      <c r="E3" s="2" t="s">
        <v>235</v>
      </c>
      <c r="J3" s="1"/>
      <c r="K3" s="1"/>
      <c r="L3" s="4"/>
      <c r="M3" s="4"/>
      <c r="N3" s="15"/>
      <c r="Q3" s="2" t="s">
        <v>236</v>
      </c>
      <c r="AE3" s="67" t="s">
        <v>56</v>
      </c>
      <c r="AF3" s="67"/>
      <c r="AG3" s="67"/>
      <c r="AH3" s="67"/>
      <c r="AI3" s="69"/>
      <c r="AJ3" s="69"/>
      <c r="AK3" s="69"/>
      <c r="AL3" s="67" t="s">
        <v>57</v>
      </c>
      <c r="AM3" s="67"/>
      <c r="AN3" s="67"/>
      <c r="AP3" s="67" t="s">
        <v>58</v>
      </c>
      <c r="AQ3" s="67"/>
      <c r="AR3" s="67"/>
      <c r="AS3" s="67"/>
      <c r="AT3" s="67"/>
      <c r="AU3" s="65" t="s">
        <v>245</v>
      </c>
      <c r="AV3" s="65"/>
    </row>
    <row r="4" spans="1:49" x14ac:dyDescent="0.25">
      <c r="A4" s="66" t="s">
        <v>3</v>
      </c>
      <c r="B4" s="5" t="s">
        <v>4</v>
      </c>
      <c r="C4" s="5" t="s">
        <v>5</v>
      </c>
      <c r="AE4" s="67" t="s">
        <v>59</v>
      </c>
      <c r="AF4" s="67"/>
      <c r="AG4" s="67"/>
      <c r="AH4" s="67"/>
      <c r="AI4" s="68"/>
      <c r="AJ4" s="68"/>
      <c r="AK4" s="68"/>
      <c r="AL4" s="67" t="s">
        <v>222</v>
      </c>
      <c r="AM4" s="67"/>
      <c r="AN4" s="67"/>
      <c r="AP4" s="67" t="s">
        <v>60</v>
      </c>
      <c r="AQ4" s="67"/>
      <c r="AR4" s="67"/>
      <c r="AS4" s="68"/>
      <c r="AT4" s="68"/>
      <c r="AU4" s="65" t="s">
        <v>61</v>
      </c>
      <c r="AV4" s="65"/>
    </row>
    <row r="5" spans="1:49" x14ac:dyDescent="0.25">
      <c r="A5" s="66"/>
      <c r="B5" s="5">
        <v>10</v>
      </c>
      <c r="C5" s="5">
        <v>10</v>
      </c>
    </row>
    <row r="6" spans="1:49" x14ac:dyDescent="0.25">
      <c r="A6" s="6"/>
      <c r="B6" s="7"/>
      <c r="C6" s="7"/>
    </row>
    <row r="7" spans="1:49" ht="46.5" customHeight="1" x14ac:dyDescent="0.25">
      <c r="A7" s="8" t="s">
        <v>6</v>
      </c>
      <c r="B7" s="9" t="s">
        <v>7</v>
      </c>
      <c r="C7" s="73" t="s">
        <v>319</v>
      </c>
      <c r="D7" s="73"/>
      <c r="E7" s="73"/>
      <c r="F7" s="73" t="s">
        <v>9</v>
      </c>
      <c r="G7" s="73"/>
      <c r="H7" s="73"/>
      <c r="I7" s="73" t="s">
        <v>64</v>
      </c>
      <c r="J7" s="73"/>
      <c r="K7" s="73"/>
      <c r="L7" s="73" t="s">
        <v>84</v>
      </c>
      <c r="M7" s="73"/>
      <c r="N7" s="73"/>
      <c r="O7" s="75" t="s">
        <v>318</v>
      </c>
      <c r="P7" s="75"/>
      <c r="Q7" s="75"/>
      <c r="R7" s="72" t="s">
        <v>170</v>
      </c>
      <c r="S7" s="72"/>
      <c r="T7" s="72"/>
      <c r="U7" s="75" t="s">
        <v>317</v>
      </c>
      <c r="V7" s="75"/>
      <c r="W7" s="75"/>
      <c r="X7" s="73" t="s">
        <v>316</v>
      </c>
      <c r="Y7" s="73"/>
      <c r="Z7" s="73"/>
      <c r="AA7" s="73" t="s">
        <v>315</v>
      </c>
      <c r="AB7" s="73"/>
      <c r="AC7" s="73"/>
      <c r="AD7" s="8" t="s">
        <v>6</v>
      </c>
      <c r="AE7" s="9" t="s">
        <v>7</v>
      </c>
      <c r="AF7" s="73" t="s">
        <v>95</v>
      </c>
      <c r="AG7" s="73"/>
      <c r="AH7" s="73"/>
      <c r="AI7" s="73" t="s">
        <v>289</v>
      </c>
      <c r="AJ7" s="73"/>
      <c r="AK7" s="73"/>
      <c r="AL7" s="72" t="s">
        <v>314</v>
      </c>
      <c r="AM7" s="72"/>
      <c r="AN7" s="72"/>
      <c r="AO7" s="72" t="s">
        <v>14</v>
      </c>
      <c r="AP7" s="72"/>
      <c r="AQ7" s="72"/>
      <c r="AR7" s="73" t="s">
        <v>15</v>
      </c>
      <c r="AS7" s="73"/>
      <c r="AT7" s="73"/>
      <c r="AU7" s="70" t="s">
        <v>16</v>
      </c>
    </row>
    <row r="8" spans="1:49" s="2" customFormat="1" x14ac:dyDescent="0.25">
      <c r="A8" s="10" t="s">
        <v>17</v>
      </c>
      <c r="B8" s="10"/>
      <c r="C8" s="71">
        <v>200</v>
      </c>
      <c r="D8" s="71"/>
      <c r="E8" s="71"/>
      <c r="F8" s="71">
        <v>200</v>
      </c>
      <c r="G8" s="71"/>
      <c r="H8" s="71"/>
      <c r="I8" s="71">
        <v>40</v>
      </c>
      <c r="J8" s="71"/>
      <c r="K8" s="71"/>
      <c r="L8" s="71">
        <v>60</v>
      </c>
      <c r="M8" s="71"/>
      <c r="N8" s="71"/>
      <c r="O8" s="71">
        <v>100</v>
      </c>
      <c r="P8" s="71"/>
      <c r="Q8" s="71"/>
      <c r="R8" s="71">
        <v>60</v>
      </c>
      <c r="S8" s="71"/>
      <c r="T8" s="71"/>
      <c r="U8" s="71">
        <v>200</v>
      </c>
      <c r="V8" s="71"/>
      <c r="W8" s="71"/>
      <c r="X8" s="71">
        <v>130</v>
      </c>
      <c r="Y8" s="71"/>
      <c r="Z8" s="71"/>
      <c r="AA8" s="71" t="s">
        <v>313</v>
      </c>
      <c r="AB8" s="71"/>
      <c r="AC8" s="71"/>
      <c r="AD8" s="10" t="s">
        <v>17</v>
      </c>
      <c r="AE8" s="10"/>
      <c r="AF8" s="71">
        <v>200</v>
      </c>
      <c r="AG8" s="71"/>
      <c r="AH8" s="71"/>
      <c r="AI8" s="71">
        <v>38</v>
      </c>
      <c r="AJ8" s="71"/>
      <c r="AK8" s="71"/>
      <c r="AL8" s="71">
        <v>150</v>
      </c>
      <c r="AM8" s="71"/>
      <c r="AN8" s="71"/>
      <c r="AO8" s="71">
        <v>150</v>
      </c>
      <c r="AP8" s="71"/>
      <c r="AQ8" s="71"/>
      <c r="AR8" s="71">
        <v>25</v>
      </c>
      <c r="AS8" s="71"/>
      <c r="AT8" s="71"/>
      <c r="AU8" s="70"/>
    </row>
    <row r="9" spans="1:49" x14ac:dyDescent="0.25">
      <c r="A9" s="5" t="s">
        <v>275</v>
      </c>
      <c r="B9" s="11" t="s">
        <v>38</v>
      </c>
      <c r="C9" s="12"/>
      <c r="D9" s="12"/>
      <c r="E9" s="10"/>
      <c r="F9" s="12"/>
      <c r="G9" s="12"/>
      <c r="H9" s="10"/>
      <c r="I9" s="12"/>
      <c r="J9" s="12"/>
      <c r="K9" s="10"/>
      <c r="L9" s="12"/>
      <c r="M9" s="12"/>
      <c r="N9" s="10"/>
      <c r="O9" s="12">
        <v>100</v>
      </c>
      <c r="P9" s="12">
        <f>O9*B5/C5</f>
        <v>100</v>
      </c>
      <c r="Q9" s="10">
        <f>(O9*B5/1000)</f>
        <v>1</v>
      </c>
      <c r="R9" s="12"/>
      <c r="S9" s="12"/>
      <c r="T9" s="10"/>
      <c r="U9" s="12"/>
      <c r="V9" s="12"/>
      <c r="W9" s="10"/>
      <c r="X9" s="12"/>
      <c r="Y9" s="12"/>
      <c r="Z9" s="10"/>
      <c r="AA9" s="12"/>
      <c r="AB9" s="12"/>
      <c r="AC9" s="10"/>
      <c r="AD9" s="5" t="s">
        <v>275</v>
      </c>
      <c r="AE9" s="11" t="s">
        <v>38</v>
      </c>
      <c r="AF9" s="12"/>
      <c r="AG9" s="12"/>
      <c r="AH9" s="10"/>
      <c r="AI9" s="12"/>
      <c r="AJ9" s="12"/>
      <c r="AK9" s="10"/>
      <c r="AL9" s="12"/>
      <c r="AM9" s="12"/>
      <c r="AN9" s="28"/>
      <c r="AO9" s="12"/>
      <c r="AP9" s="12"/>
      <c r="AQ9" s="10"/>
      <c r="AR9" s="12"/>
      <c r="AS9" s="12"/>
      <c r="AT9" s="10"/>
      <c r="AU9" s="17">
        <f t="shared" ref="AU9:AU38" si="0">E9+H9+K9+N9+Q9+T9+W9+Z9+AC9+AH9+AK9+AQ9+AT9+AN9</f>
        <v>1</v>
      </c>
      <c r="AW9" s="2">
        <f t="shared" ref="AW9:AW38" si="1">C9+F9+I9+L9+O9+R9+U9+X9+AA9+AF9+AI9+AL9+AO9+AR9</f>
        <v>100</v>
      </c>
    </row>
    <row r="10" spans="1:49" s="26" customFormat="1" x14ac:dyDescent="0.25">
      <c r="A10" s="38" t="s">
        <v>19</v>
      </c>
      <c r="B10" s="41" t="s">
        <v>18</v>
      </c>
      <c r="C10" s="33">
        <v>200</v>
      </c>
      <c r="D10" s="33">
        <f>C10*B5/C5</f>
        <v>200</v>
      </c>
      <c r="E10" s="34">
        <f>(C10*B5/1000)</f>
        <v>2</v>
      </c>
      <c r="F10" s="33">
        <v>106</v>
      </c>
      <c r="G10" s="33">
        <f>F10*B5/C5</f>
        <v>106</v>
      </c>
      <c r="H10" s="34">
        <f>(F10*B5/1000)</f>
        <v>1.06</v>
      </c>
      <c r="I10" s="33"/>
      <c r="J10" s="33"/>
      <c r="K10" s="34"/>
      <c r="L10" s="33"/>
      <c r="M10" s="33"/>
      <c r="N10" s="34"/>
      <c r="O10" s="33"/>
      <c r="P10" s="33"/>
      <c r="Q10" s="34"/>
      <c r="R10" s="33"/>
      <c r="S10" s="33"/>
      <c r="T10" s="34"/>
      <c r="U10" s="33"/>
      <c r="V10" s="33"/>
      <c r="W10" s="34"/>
      <c r="X10" s="33"/>
      <c r="Y10" s="33"/>
      <c r="Z10" s="34"/>
      <c r="AA10" s="33">
        <v>19</v>
      </c>
      <c r="AB10" s="33">
        <f>AA10*B5/C5</f>
        <v>19</v>
      </c>
      <c r="AC10" s="34">
        <f>(AA10*B5/1000)</f>
        <v>0.19</v>
      </c>
      <c r="AD10" s="38" t="s">
        <v>19</v>
      </c>
      <c r="AE10" s="41" t="s">
        <v>18</v>
      </c>
      <c r="AF10" s="33"/>
      <c r="AG10" s="33"/>
      <c r="AH10" s="34"/>
      <c r="AI10" s="33"/>
      <c r="AJ10" s="33"/>
      <c r="AK10" s="34"/>
      <c r="AL10" s="33"/>
      <c r="AM10" s="33"/>
      <c r="AN10" s="52"/>
      <c r="AO10" s="33"/>
      <c r="AP10" s="33"/>
      <c r="AQ10" s="34"/>
      <c r="AR10" s="33"/>
      <c r="AS10" s="33"/>
      <c r="AT10" s="34"/>
      <c r="AU10" s="36">
        <f t="shared" si="0"/>
        <v>3.25</v>
      </c>
      <c r="AW10" s="29">
        <f t="shared" si="1"/>
        <v>325</v>
      </c>
    </row>
    <row r="11" spans="1:49" x14ac:dyDescent="0.25">
      <c r="A11" s="5" t="s">
        <v>174</v>
      </c>
      <c r="B11" s="11" t="s">
        <v>18</v>
      </c>
      <c r="C11" s="12">
        <v>25</v>
      </c>
      <c r="D11" s="12">
        <f>C11*B5/C5</f>
        <v>25</v>
      </c>
      <c r="E11" s="10">
        <f>(C11*B5/1000)</f>
        <v>0.25</v>
      </c>
      <c r="F11" s="12"/>
      <c r="G11" s="12"/>
      <c r="H11" s="10"/>
      <c r="I11" s="12"/>
      <c r="J11" s="12"/>
      <c r="K11" s="10"/>
      <c r="L11" s="12"/>
      <c r="M11" s="12"/>
      <c r="N11" s="10"/>
      <c r="O11" s="12"/>
      <c r="P11" s="12"/>
      <c r="Q11" s="10"/>
      <c r="R11" s="12"/>
      <c r="S11" s="12"/>
      <c r="T11" s="10"/>
      <c r="U11" s="12"/>
      <c r="V11" s="12"/>
      <c r="W11" s="10"/>
      <c r="X11" s="12"/>
      <c r="Y11" s="12"/>
      <c r="Z11" s="10"/>
      <c r="AA11" s="12"/>
      <c r="AB11" s="12"/>
      <c r="AC11" s="10"/>
      <c r="AD11" s="5" t="s">
        <v>174</v>
      </c>
      <c r="AE11" s="11" t="s">
        <v>18</v>
      </c>
      <c r="AF11" s="12"/>
      <c r="AG11" s="12"/>
      <c r="AH11" s="10"/>
      <c r="AI11" s="12"/>
      <c r="AJ11" s="12"/>
      <c r="AK11" s="10"/>
      <c r="AL11" s="12"/>
      <c r="AM11" s="12"/>
      <c r="AN11" s="28"/>
      <c r="AO11" s="12"/>
      <c r="AP11" s="12"/>
      <c r="AQ11" s="10"/>
      <c r="AR11" s="12"/>
      <c r="AS11" s="12"/>
      <c r="AT11" s="10"/>
      <c r="AU11" s="17">
        <f t="shared" si="0"/>
        <v>0.25</v>
      </c>
      <c r="AW11" s="2">
        <f t="shared" si="1"/>
        <v>25</v>
      </c>
    </row>
    <row r="12" spans="1:49" x14ac:dyDescent="0.25">
      <c r="A12" s="5" t="s">
        <v>20</v>
      </c>
      <c r="B12" s="11" t="s">
        <v>39</v>
      </c>
      <c r="C12" s="12"/>
      <c r="D12" s="12"/>
      <c r="E12" s="10"/>
      <c r="F12" s="12"/>
      <c r="G12" s="12"/>
      <c r="H12" s="10"/>
      <c r="I12" s="12"/>
      <c r="J12" s="12"/>
      <c r="K12" s="10"/>
      <c r="L12" s="12"/>
      <c r="M12" s="12"/>
      <c r="N12" s="10"/>
      <c r="O12" s="12"/>
      <c r="P12" s="12"/>
      <c r="Q12" s="10"/>
      <c r="R12" s="12"/>
      <c r="S12" s="12"/>
      <c r="T12" s="10"/>
      <c r="U12" s="12"/>
      <c r="V12" s="12"/>
      <c r="W12" s="10"/>
      <c r="X12" s="12"/>
      <c r="Y12" s="12"/>
      <c r="Z12" s="10"/>
      <c r="AA12" s="12">
        <v>8</v>
      </c>
      <c r="AB12" s="12">
        <f>AA12*B5/C5</f>
        <v>8</v>
      </c>
      <c r="AC12" s="10">
        <f>(AA12*B5/1000)/0.045</f>
        <v>1.7777777777777779</v>
      </c>
      <c r="AD12" s="5" t="s">
        <v>20</v>
      </c>
      <c r="AE12" s="11" t="s">
        <v>39</v>
      </c>
      <c r="AF12" s="12"/>
      <c r="AG12" s="12"/>
      <c r="AH12" s="10"/>
      <c r="AI12" s="12"/>
      <c r="AJ12" s="12"/>
      <c r="AK12" s="10"/>
      <c r="AL12" s="12"/>
      <c r="AM12" s="12"/>
      <c r="AN12" s="10"/>
      <c r="AO12" s="12"/>
      <c r="AP12" s="12"/>
      <c r="AQ12" s="10"/>
      <c r="AR12" s="12"/>
      <c r="AS12" s="12"/>
      <c r="AT12" s="10"/>
      <c r="AU12" s="17">
        <f t="shared" si="0"/>
        <v>1.7777777777777779</v>
      </c>
      <c r="AV12" t="s">
        <v>40</v>
      </c>
      <c r="AW12" s="2">
        <f t="shared" si="1"/>
        <v>8</v>
      </c>
    </row>
    <row r="13" spans="1:49" x14ac:dyDescent="0.25">
      <c r="A13" s="5" t="s">
        <v>21</v>
      </c>
      <c r="B13" s="11" t="s">
        <v>18</v>
      </c>
      <c r="C13" s="12">
        <v>3</v>
      </c>
      <c r="D13" s="12">
        <f>C13*B5/C5</f>
        <v>3</v>
      </c>
      <c r="E13" s="10">
        <f>(C13*B5/1000)</f>
        <v>0.03</v>
      </c>
      <c r="F13" s="12"/>
      <c r="G13" s="12"/>
      <c r="H13" s="10"/>
      <c r="I13" s="12">
        <v>5</v>
      </c>
      <c r="J13" s="12">
        <f>I13*B5/C5</f>
        <v>5</v>
      </c>
      <c r="K13" s="10">
        <f>(I13*B5/1000)</f>
        <v>0.05</v>
      </c>
      <c r="L13" s="12"/>
      <c r="M13" s="12"/>
      <c r="N13" s="10"/>
      <c r="O13" s="12"/>
      <c r="P13" s="12"/>
      <c r="Q13" s="10"/>
      <c r="R13" s="12"/>
      <c r="S13" s="12"/>
      <c r="T13" s="10"/>
      <c r="U13" s="12">
        <v>1.2</v>
      </c>
      <c r="V13" s="12">
        <f>U13*B5/C5</f>
        <v>1.2</v>
      </c>
      <c r="W13" s="10">
        <f>(U13*B5/1000)</f>
        <v>1.2E-2</v>
      </c>
      <c r="X13" s="12">
        <v>5.8</v>
      </c>
      <c r="Y13" s="12">
        <f>X13*B5/C5</f>
        <v>5.8</v>
      </c>
      <c r="Z13" s="10">
        <f>(X13*B5/1000)</f>
        <v>5.8000000000000003E-2</v>
      </c>
      <c r="AA13" s="12">
        <v>6</v>
      </c>
      <c r="AB13" s="12">
        <f>AA13*B5/C5</f>
        <v>6</v>
      </c>
      <c r="AC13" s="10">
        <f>(AA13*B5/1000)</f>
        <v>0.06</v>
      </c>
      <c r="AD13" s="5" t="s">
        <v>21</v>
      </c>
      <c r="AE13" s="11" t="s">
        <v>18</v>
      </c>
      <c r="AF13" s="12"/>
      <c r="AG13" s="12"/>
      <c r="AH13" s="10"/>
      <c r="AI13" s="12"/>
      <c r="AJ13" s="12"/>
      <c r="AK13" s="10"/>
      <c r="AL13" s="12"/>
      <c r="AM13" s="12"/>
      <c r="AN13" s="28"/>
      <c r="AO13" s="12"/>
      <c r="AP13" s="12"/>
      <c r="AQ13" s="10"/>
      <c r="AR13" s="12"/>
      <c r="AS13" s="12"/>
      <c r="AT13" s="10"/>
      <c r="AU13" s="17">
        <f t="shared" si="0"/>
        <v>0.21</v>
      </c>
      <c r="AW13" s="2">
        <f t="shared" si="1"/>
        <v>21</v>
      </c>
    </row>
    <row r="14" spans="1:49" x14ac:dyDescent="0.25">
      <c r="A14" s="5" t="s">
        <v>279</v>
      </c>
      <c r="B14" s="11" t="s">
        <v>18</v>
      </c>
      <c r="C14" s="12"/>
      <c r="D14" s="12"/>
      <c r="E14" s="10"/>
      <c r="F14" s="12"/>
      <c r="G14" s="12"/>
      <c r="H14" s="10"/>
      <c r="I14" s="12"/>
      <c r="J14" s="12"/>
      <c r="K14" s="10"/>
      <c r="L14" s="12"/>
      <c r="M14" s="12"/>
      <c r="N14" s="10"/>
      <c r="O14" s="12"/>
      <c r="P14" s="12"/>
      <c r="Q14" s="10"/>
      <c r="R14" s="12"/>
      <c r="S14" s="12"/>
      <c r="T14" s="10"/>
      <c r="U14" s="12"/>
      <c r="V14" s="12"/>
      <c r="W14" s="10"/>
      <c r="X14" s="12"/>
      <c r="Y14" s="12"/>
      <c r="Z14" s="10"/>
      <c r="AA14" s="12">
        <v>6</v>
      </c>
      <c r="AB14" s="12">
        <f>AA14*B5/C5</f>
        <v>6</v>
      </c>
      <c r="AC14" s="10">
        <f>(AA14*B5/1000)</f>
        <v>0.06</v>
      </c>
      <c r="AD14" s="5" t="s">
        <v>279</v>
      </c>
      <c r="AE14" s="11" t="s">
        <v>18</v>
      </c>
      <c r="AF14" s="12"/>
      <c r="AG14" s="12"/>
      <c r="AH14" s="10"/>
      <c r="AI14" s="12"/>
      <c r="AJ14" s="12"/>
      <c r="AK14" s="10"/>
      <c r="AL14" s="12"/>
      <c r="AM14" s="12"/>
      <c r="AN14" s="28"/>
      <c r="AO14" s="12"/>
      <c r="AP14" s="12"/>
      <c r="AQ14" s="10"/>
      <c r="AR14" s="12"/>
      <c r="AS14" s="12"/>
      <c r="AT14" s="10"/>
      <c r="AU14" s="17">
        <f t="shared" si="0"/>
        <v>0.06</v>
      </c>
      <c r="AW14" s="2">
        <f t="shared" si="1"/>
        <v>6</v>
      </c>
    </row>
    <row r="15" spans="1:49" x14ac:dyDescent="0.25">
      <c r="A15" s="5" t="s">
        <v>23</v>
      </c>
      <c r="B15" s="11" t="s">
        <v>18</v>
      </c>
      <c r="C15" s="12">
        <v>5</v>
      </c>
      <c r="D15" s="12">
        <f>C15*B5/C5</f>
        <v>5</v>
      </c>
      <c r="E15" s="10">
        <f>(C15*B5/1000)</f>
        <v>0.05</v>
      </c>
      <c r="F15" s="12">
        <v>10</v>
      </c>
      <c r="G15" s="12">
        <f>F15*B5/C5</f>
        <v>10</v>
      </c>
      <c r="H15" s="10">
        <f>(F15*B5/1000)</f>
        <v>0.1</v>
      </c>
      <c r="I15" s="12"/>
      <c r="J15" s="12"/>
      <c r="K15" s="10"/>
      <c r="L15" s="12"/>
      <c r="M15" s="12"/>
      <c r="N15" s="10"/>
      <c r="O15" s="12">
        <v>5</v>
      </c>
      <c r="P15" s="12">
        <f>O15*B5/C5</f>
        <v>5</v>
      </c>
      <c r="Q15" s="10">
        <f>(O15*B5/1000)</f>
        <v>0.05</v>
      </c>
      <c r="R15" s="12"/>
      <c r="S15" s="12"/>
      <c r="T15" s="10"/>
      <c r="U15" s="12"/>
      <c r="V15" s="12"/>
      <c r="W15" s="10"/>
      <c r="X15" s="12"/>
      <c r="Y15" s="12"/>
      <c r="Z15" s="10"/>
      <c r="AA15" s="12"/>
      <c r="AB15" s="12"/>
      <c r="AC15" s="10"/>
      <c r="AD15" s="5" t="s">
        <v>23</v>
      </c>
      <c r="AE15" s="11" t="s">
        <v>18</v>
      </c>
      <c r="AF15" s="12">
        <v>8</v>
      </c>
      <c r="AG15" s="12">
        <f>AF15*B5/C5</f>
        <v>8</v>
      </c>
      <c r="AH15" s="10">
        <f>(AF15*B5/1000)</f>
        <v>0.08</v>
      </c>
      <c r="AI15" s="12"/>
      <c r="AJ15" s="12"/>
      <c r="AK15" s="10"/>
      <c r="AL15" s="12"/>
      <c r="AM15" s="12"/>
      <c r="AN15" s="28"/>
      <c r="AO15" s="12">
        <v>10</v>
      </c>
      <c r="AP15" s="12">
        <f>AO15*B5/C5</f>
        <v>10</v>
      </c>
      <c r="AQ15" s="10">
        <f>(AO15*B5/1000)</f>
        <v>0.1</v>
      </c>
      <c r="AR15" s="12"/>
      <c r="AS15" s="12"/>
      <c r="AT15" s="10"/>
      <c r="AU15" s="17">
        <f t="shared" si="0"/>
        <v>0.38</v>
      </c>
      <c r="AW15" s="2">
        <f t="shared" si="1"/>
        <v>38</v>
      </c>
    </row>
    <row r="16" spans="1:49" x14ac:dyDescent="0.25">
      <c r="A16" s="5" t="s">
        <v>267</v>
      </c>
      <c r="B16" s="11" t="s">
        <v>18</v>
      </c>
      <c r="C16" s="12"/>
      <c r="D16" s="12"/>
      <c r="E16" s="10"/>
      <c r="F16" s="12">
        <v>2.25</v>
      </c>
      <c r="G16" s="12">
        <f>F16*B5/C5</f>
        <v>2.25</v>
      </c>
      <c r="H16" s="10">
        <f>(F16*B5/1000)</f>
        <v>2.2499999999999999E-2</v>
      </c>
      <c r="I16" s="12"/>
      <c r="J16" s="12"/>
      <c r="K16" s="10"/>
      <c r="L16" s="12"/>
      <c r="M16" s="12"/>
      <c r="N16" s="10"/>
      <c r="O16" s="12"/>
      <c r="P16" s="12"/>
      <c r="Q16" s="10"/>
      <c r="R16" s="12"/>
      <c r="S16" s="12"/>
      <c r="T16" s="10"/>
      <c r="U16" s="12"/>
      <c r="V16" s="12"/>
      <c r="W16" s="10"/>
      <c r="X16" s="12"/>
      <c r="Y16" s="12"/>
      <c r="Z16" s="10"/>
      <c r="AA16" s="12"/>
      <c r="AB16" s="12"/>
      <c r="AC16" s="10"/>
      <c r="AD16" s="5" t="s">
        <v>267</v>
      </c>
      <c r="AE16" s="11" t="s">
        <v>18</v>
      </c>
      <c r="AF16" s="12"/>
      <c r="AG16" s="12"/>
      <c r="AH16" s="10"/>
      <c r="AI16" s="12"/>
      <c r="AJ16" s="12"/>
      <c r="AK16" s="10"/>
      <c r="AL16" s="12"/>
      <c r="AM16" s="12"/>
      <c r="AN16" s="28"/>
      <c r="AO16" s="12"/>
      <c r="AP16" s="12"/>
      <c r="AQ16" s="10"/>
      <c r="AR16" s="12"/>
      <c r="AS16" s="12"/>
      <c r="AT16" s="10"/>
      <c r="AU16" s="17">
        <f t="shared" si="0"/>
        <v>2.2499999999999999E-2</v>
      </c>
      <c r="AW16" s="2">
        <f t="shared" si="1"/>
        <v>2.25</v>
      </c>
    </row>
    <row r="17" spans="1:49" x14ac:dyDescent="0.25">
      <c r="A17" s="5" t="s">
        <v>37</v>
      </c>
      <c r="B17" s="11" t="s">
        <v>18</v>
      </c>
      <c r="C17" s="12"/>
      <c r="D17" s="12"/>
      <c r="E17" s="10"/>
      <c r="F17" s="12"/>
      <c r="G17" s="12"/>
      <c r="H17" s="10"/>
      <c r="I17" s="12"/>
      <c r="J17" s="12"/>
      <c r="K17" s="10"/>
      <c r="L17" s="12">
        <v>60</v>
      </c>
      <c r="M17" s="12">
        <f>L17*B5/C5</f>
        <v>60</v>
      </c>
      <c r="N17" s="10">
        <f>(L17*B5/1000)</f>
        <v>0.6</v>
      </c>
      <c r="O17" s="12"/>
      <c r="P17" s="12"/>
      <c r="Q17" s="10"/>
      <c r="R17" s="12"/>
      <c r="S17" s="12"/>
      <c r="T17" s="10"/>
      <c r="U17" s="12"/>
      <c r="V17" s="12"/>
      <c r="W17" s="10"/>
      <c r="X17" s="12"/>
      <c r="Y17" s="12"/>
      <c r="Z17" s="10"/>
      <c r="AA17" s="12"/>
      <c r="AB17" s="12"/>
      <c r="AC17" s="10"/>
      <c r="AD17" s="5" t="s">
        <v>37</v>
      </c>
      <c r="AE17" s="11" t="s">
        <v>18</v>
      </c>
      <c r="AF17" s="12"/>
      <c r="AG17" s="12"/>
      <c r="AH17" s="10"/>
      <c r="AI17" s="12"/>
      <c r="AJ17" s="12"/>
      <c r="AK17" s="10"/>
      <c r="AL17" s="12"/>
      <c r="AM17" s="12"/>
      <c r="AN17" s="28"/>
      <c r="AO17" s="12"/>
      <c r="AP17" s="12"/>
      <c r="AQ17" s="10"/>
      <c r="AR17" s="12"/>
      <c r="AS17" s="12"/>
      <c r="AT17" s="10"/>
      <c r="AU17" s="17">
        <f t="shared" si="0"/>
        <v>0.6</v>
      </c>
      <c r="AW17" s="2">
        <f t="shared" si="1"/>
        <v>60</v>
      </c>
    </row>
    <row r="18" spans="1:49" x14ac:dyDescent="0.25">
      <c r="A18" s="5" t="s">
        <v>257</v>
      </c>
      <c r="B18" s="11" t="s">
        <v>39</v>
      </c>
      <c r="C18" s="12"/>
      <c r="D18" s="12"/>
      <c r="E18" s="10"/>
      <c r="F18" s="12"/>
      <c r="G18" s="12"/>
      <c r="H18" s="10"/>
      <c r="I18" s="12">
        <v>35</v>
      </c>
      <c r="J18" s="12">
        <f>I18*B5/C5</f>
        <v>35</v>
      </c>
      <c r="K18" s="10">
        <f>(I18*B5/1000)/0.3</f>
        <v>1.1666666666666667</v>
      </c>
      <c r="L18" s="12"/>
      <c r="M18" s="12"/>
      <c r="N18" s="10"/>
      <c r="O18" s="12"/>
      <c r="P18" s="12"/>
      <c r="Q18" s="10"/>
      <c r="R18" s="12"/>
      <c r="S18" s="12"/>
      <c r="T18" s="10"/>
      <c r="U18" s="12"/>
      <c r="V18" s="12"/>
      <c r="W18" s="10"/>
      <c r="X18" s="12"/>
      <c r="Y18" s="12"/>
      <c r="Z18" s="10"/>
      <c r="AA18" s="12"/>
      <c r="AB18" s="12"/>
      <c r="AC18" s="10"/>
      <c r="AD18" s="5" t="s">
        <v>257</v>
      </c>
      <c r="AE18" s="11" t="s">
        <v>39</v>
      </c>
      <c r="AF18" s="12"/>
      <c r="AG18" s="12"/>
      <c r="AH18" s="10"/>
      <c r="AI18" s="12"/>
      <c r="AJ18" s="12"/>
      <c r="AK18" s="10"/>
      <c r="AL18" s="12"/>
      <c r="AM18" s="12"/>
      <c r="AN18" s="28"/>
      <c r="AO18" s="12"/>
      <c r="AP18" s="12"/>
      <c r="AQ18" s="10"/>
      <c r="AR18" s="12">
        <v>25</v>
      </c>
      <c r="AS18" s="12">
        <f>AR18*B5/C5</f>
        <v>25</v>
      </c>
      <c r="AT18" s="10">
        <f>(AR18*B5/1000)/0.3</f>
        <v>0.83333333333333337</v>
      </c>
      <c r="AU18" s="17">
        <f t="shared" si="0"/>
        <v>2</v>
      </c>
      <c r="AV18" t="s">
        <v>41</v>
      </c>
      <c r="AW18" s="2">
        <f t="shared" si="1"/>
        <v>60</v>
      </c>
    </row>
    <row r="19" spans="1:49" x14ac:dyDescent="0.25">
      <c r="A19" s="5" t="s">
        <v>26</v>
      </c>
      <c r="B19" s="11" t="s">
        <v>39</v>
      </c>
      <c r="C19" s="12"/>
      <c r="D19" s="12"/>
      <c r="E19" s="10"/>
      <c r="F19" s="12"/>
      <c r="G19" s="12"/>
      <c r="H19" s="10"/>
      <c r="I19" s="12"/>
      <c r="J19" s="12"/>
      <c r="K19" s="10"/>
      <c r="L19" s="12"/>
      <c r="M19" s="12"/>
      <c r="N19" s="10"/>
      <c r="O19" s="12"/>
      <c r="P19" s="12"/>
      <c r="Q19" s="10"/>
      <c r="R19" s="12"/>
      <c r="S19" s="12"/>
      <c r="T19" s="10"/>
      <c r="U19" s="12"/>
      <c r="V19" s="12"/>
      <c r="W19" s="10"/>
      <c r="X19" s="12"/>
      <c r="Y19" s="12"/>
      <c r="Z19" s="10"/>
      <c r="AA19" s="12"/>
      <c r="AB19" s="12"/>
      <c r="AC19" s="10"/>
      <c r="AD19" s="5" t="s">
        <v>26</v>
      </c>
      <c r="AE19" s="11" t="s">
        <v>39</v>
      </c>
      <c r="AF19" s="12"/>
      <c r="AG19" s="12"/>
      <c r="AH19" s="10"/>
      <c r="AI19" s="12">
        <v>38</v>
      </c>
      <c r="AJ19" s="12">
        <f>AI19*B5/C5</f>
        <v>38</v>
      </c>
      <c r="AK19" s="10">
        <f>(AI19*B5/1000)/0.6</f>
        <v>0.63333333333333341</v>
      </c>
      <c r="AL19" s="12"/>
      <c r="AM19" s="12"/>
      <c r="AN19" s="28"/>
      <c r="AO19" s="12"/>
      <c r="AP19" s="12"/>
      <c r="AQ19" s="10"/>
      <c r="AR19" s="12"/>
      <c r="AS19" s="12"/>
      <c r="AT19" s="10"/>
      <c r="AU19" s="17">
        <f t="shared" si="0"/>
        <v>0.63333333333333341</v>
      </c>
      <c r="AV19" t="s">
        <v>42</v>
      </c>
      <c r="AW19" s="2">
        <f t="shared" si="1"/>
        <v>38</v>
      </c>
    </row>
    <row r="20" spans="1:49" x14ac:dyDescent="0.25">
      <c r="A20" s="5" t="s">
        <v>312</v>
      </c>
      <c r="B20" s="11" t="s">
        <v>18</v>
      </c>
      <c r="C20" s="12"/>
      <c r="D20" s="12"/>
      <c r="E20" s="10"/>
      <c r="F20" s="12"/>
      <c r="G20" s="12"/>
      <c r="H20" s="10"/>
      <c r="I20" s="12"/>
      <c r="J20" s="12"/>
      <c r="K20" s="10"/>
      <c r="L20" s="12"/>
      <c r="M20" s="12"/>
      <c r="N20" s="10"/>
      <c r="O20" s="12"/>
      <c r="P20" s="12"/>
      <c r="Q20" s="10"/>
      <c r="R20" s="12">
        <v>62</v>
      </c>
      <c r="S20" s="12">
        <f>R20*B5/C5</f>
        <v>62</v>
      </c>
      <c r="T20" s="10">
        <f>(R20*B5/1000)</f>
        <v>0.62</v>
      </c>
      <c r="U20" s="12"/>
      <c r="V20" s="12"/>
      <c r="W20" s="10"/>
      <c r="X20" s="12"/>
      <c r="Y20" s="12"/>
      <c r="Z20" s="10"/>
      <c r="AA20" s="12"/>
      <c r="AB20" s="12"/>
      <c r="AC20" s="10"/>
      <c r="AD20" s="5" t="s">
        <v>312</v>
      </c>
      <c r="AE20" s="11" t="s">
        <v>18</v>
      </c>
      <c r="AF20" s="12"/>
      <c r="AG20" s="12"/>
      <c r="AH20" s="10"/>
      <c r="AI20" s="12"/>
      <c r="AJ20" s="12"/>
      <c r="AK20" s="10"/>
      <c r="AL20" s="12"/>
      <c r="AM20" s="12"/>
      <c r="AN20" s="28"/>
      <c r="AO20" s="12"/>
      <c r="AP20" s="12"/>
      <c r="AQ20" s="10"/>
      <c r="AR20" s="12"/>
      <c r="AS20" s="12"/>
      <c r="AT20" s="10"/>
      <c r="AU20" s="17">
        <f t="shared" si="0"/>
        <v>0.62</v>
      </c>
      <c r="AW20" s="2">
        <f t="shared" si="1"/>
        <v>62</v>
      </c>
    </row>
    <row r="21" spans="1:49" x14ac:dyDescent="0.25">
      <c r="A21" s="5" t="s">
        <v>258</v>
      </c>
      <c r="B21" s="11" t="s">
        <v>18</v>
      </c>
      <c r="C21" s="12"/>
      <c r="D21" s="12"/>
      <c r="E21" s="10"/>
      <c r="F21" s="12"/>
      <c r="G21" s="12"/>
      <c r="H21" s="10"/>
      <c r="I21" s="12"/>
      <c r="J21" s="12"/>
      <c r="K21" s="10"/>
      <c r="L21" s="12"/>
      <c r="M21" s="12"/>
      <c r="N21" s="10"/>
      <c r="O21" s="12"/>
      <c r="P21" s="12"/>
      <c r="Q21" s="10"/>
      <c r="R21" s="12"/>
      <c r="S21" s="12"/>
      <c r="T21" s="10"/>
      <c r="U21" s="12">
        <v>1.2</v>
      </c>
      <c r="V21" s="12">
        <f>U21*B5/C5</f>
        <v>1.2</v>
      </c>
      <c r="W21" s="10">
        <f>(U21*B5/1000)</f>
        <v>1.2E-2</v>
      </c>
      <c r="X21" s="12"/>
      <c r="Y21" s="12"/>
      <c r="Z21" s="10"/>
      <c r="AA21" s="12">
        <v>5</v>
      </c>
      <c r="AB21" s="12">
        <f>AA21*B5/C5</f>
        <v>5</v>
      </c>
      <c r="AC21" s="10">
        <f>(AA21*B5/1000)</f>
        <v>0.05</v>
      </c>
      <c r="AD21" s="5" t="s">
        <v>258</v>
      </c>
      <c r="AE21" s="11" t="s">
        <v>18</v>
      </c>
      <c r="AF21" s="12"/>
      <c r="AG21" s="12"/>
      <c r="AH21" s="10"/>
      <c r="AI21" s="12"/>
      <c r="AJ21" s="12"/>
      <c r="AK21" s="10"/>
      <c r="AL21" s="12">
        <v>7.5</v>
      </c>
      <c r="AM21" s="12">
        <f>AL21*B5/C5</f>
        <v>7.5</v>
      </c>
      <c r="AN21" s="10">
        <f>(AL21*B5/1000)</f>
        <v>7.4999999999999997E-2</v>
      </c>
      <c r="AO21" s="12"/>
      <c r="AP21" s="12"/>
      <c r="AQ21" s="10"/>
      <c r="AR21" s="12"/>
      <c r="AS21" s="12"/>
      <c r="AT21" s="10"/>
      <c r="AU21" s="17">
        <f t="shared" si="0"/>
        <v>0.13700000000000001</v>
      </c>
      <c r="AW21" s="2">
        <f t="shared" si="1"/>
        <v>13.7</v>
      </c>
    </row>
    <row r="22" spans="1:49" x14ac:dyDescent="0.25">
      <c r="A22" s="5" t="s">
        <v>29</v>
      </c>
      <c r="B22" s="11" t="s">
        <v>18</v>
      </c>
      <c r="C22" s="12"/>
      <c r="D22" s="12"/>
      <c r="E22" s="10"/>
      <c r="F22" s="12"/>
      <c r="G22" s="12"/>
      <c r="H22" s="10"/>
      <c r="I22" s="12"/>
      <c r="J22" s="12"/>
      <c r="K22" s="10"/>
      <c r="L22" s="12"/>
      <c r="M22" s="12"/>
      <c r="N22" s="10"/>
      <c r="O22" s="12"/>
      <c r="P22" s="12"/>
      <c r="Q22" s="10"/>
      <c r="R22" s="12"/>
      <c r="S22" s="12"/>
      <c r="T22" s="10"/>
      <c r="U22" s="12">
        <v>40</v>
      </c>
      <c r="V22" s="12">
        <f>U22*B5/C5</f>
        <v>40</v>
      </c>
      <c r="W22" s="10">
        <f>(U22*B5/1000)</f>
        <v>0.4</v>
      </c>
      <c r="X22" s="12"/>
      <c r="Y22" s="12"/>
      <c r="Z22" s="10"/>
      <c r="AA22" s="12"/>
      <c r="AB22" s="12"/>
      <c r="AC22" s="10"/>
      <c r="AD22" s="5" t="s">
        <v>29</v>
      </c>
      <c r="AE22" s="11" t="s">
        <v>18</v>
      </c>
      <c r="AF22" s="12"/>
      <c r="AG22" s="12"/>
      <c r="AH22" s="10"/>
      <c r="AI22" s="12"/>
      <c r="AJ22" s="12"/>
      <c r="AK22" s="10"/>
      <c r="AL22" s="12">
        <v>86</v>
      </c>
      <c r="AM22" s="12">
        <f>AL22*B5/C5</f>
        <v>86</v>
      </c>
      <c r="AN22" s="10">
        <f>(AL22*B5/1000)</f>
        <v>0.86</v>
      </c>
      <c r="AO22" s="12"/>
      <c r="AP22" s="12"/>
      <c r="AQ22" s="10"/>
      <c r="AR22" s="12"/>
      <c r="AS22" s="12"/>
      <c r="AT22" s="10"/>
      <c r="AU22" s="17">
        <f t="shared" si="0"/>
        <v>1.26</v>
      </c>
      <c r="AW22" s="2">
        <f t="shared" si="1"/>
        <v>126</v>
      </c>
    </row>
    <row r="23" spans="1:49" x14ac:dyDescent="0.25">
      <c r="A23" s="5" t="s">
        <v>262</v>
      </c>
      <c r="B23" s="11" t="s">
        <v>18</v>
      </c>
      <c r="C23" s="12"/>
      <c r="D23" s="12"/>
      <c r="E23" s="10"/>
      <c r="F23" s="12"/>
      <c r="G23" s="12"/>
      <c r="H23" s="10"/>
      <c r="I23" s="12"/>
      <c r="J23" s="12"/>
      <c r="K23" s="10"/>
      <c r="L23" s="12"/>
      <c r="M23" s="12"/>
      <c r="N23" s="10"/>
      <c r="O23" s="12"/>
      <c r="P23" s="12"/>
      <c r="Q23" s="10"/>
      <c r="R23" s="12"/>
      <c r="S23" s="12"/>
      <c r="T23" s="10"/>
      <c r="U23" s="12">
        <v>9.5</v>
      </c>
      <c r="V23" s="12">
        <f>U23*B5/C5</f>
        <v>9.5</v>
      </c>
      <c r="W23" s="10">
        <f>(U23*B5/1000)</f>
        <v>9.5000000000000001E-2</v>
      </c>
      <c r="X23" s="12"/>
      <c r="Y23" s="12"/>
      <c r="Z23" s="10"/>
      <c r="AA23" s="12"/>
      <c r="AB23" s="12"/>
      <c r="AC23" s="10"/>
      <c r="AD23" s="5" t="s">
        <v>262</v>
      </c>
      <c r="AE23" s="11" t="s">
        <v>18</v>
      </c>
      <c r="AF23" s="12"/>
      <c r="AG23" s="12"/>
      <c r="AH23" s="10"/>
      <c r="AI23" s="12"/>
      <c r="AJ23" s="12"/>
      <c r="AK23" s="10"/>
      <c r="AL23" s="12">
        <v>9</v>
      </c>
      <c r="AM23" s="12">
        <f>AL23*B5/C5</f>
        <v>9</v>
      </c>
      <c r="AN23" s="10">
        <f>(AL23*B5/1000)</f>
        <v>0.09</v>
      </c>
      <c r="AO23" s="12"/>
      <c r="AP23" s="12"/>
      <c r="AQ23" s="10"/>
      <c r="AR23" s="12"/>
      <c r="AS23" s="12"/>
      <c r="AT23" s="10"/>
      <c r="AU23" s="17">
        <f t="shared" si="0"/>
        <v>0.185</v>
      </c>
      <c r="AW23" s="2">
        <f t="shared" si="1"/>
        <v>18.5</v>
      </c>
    </row>
    <row r="24" spans="1:49" x14ac:dyDescent="0.25">
      <c r="A24" s="5" t="s">
        <v>30</v>
      </c>
      <c r="B24" s="11" t="s">
        <v>18</v>
      </c>
      <c r="C24" s="12"/>
      <c r="D24" s="12"/>
      <c r="E24" s="10"/>
      <c r="F24" s="12"/>
      <c r="G24" s="12"/>
      <c r="H24" s="10"/>
      <c r="I24" s="12"/>
      <c r="J24" s="12"/>
      <c r="K24" s="10"/>
      <c r="L24" s="12"/>
      <c r="M24" s="12"/>
      <c r="N24" s="10"/>
      <c r="O24" s="12"/>
      <c r="P24" s="12"/>
      <c r="Q24" s="10"/>
      <c r="R24" s="12"/>
      <c r="S24" s="12"/>
      <c r="T24" s="10"/>
      <c r="U24" s="12">
        <v>10.6</v>
      </c>
      <c r="V24" s="12">
        <f>U24*B5/C5</f>
        <v>10.6</v>
      </c>
      <c r="W24" s="10">
        <f>(U24*B5/1000)</f>
        <v>0.106</v>
      </c>
      <c r="X24" s="12"/>
      <c r="Y24" s="12"/>
      <c r="Z24" s="10"/>
      <c r="AA24" s="12"/>
      <c r="AB24" s="12"/>
      <c r="AC24" s="10"/>
      <c r="AD24" s="5" t="s">
        <v>30</v>
      </c>
      <c r="AE24" s="11" t="s">
        <v>18</v>
      </c>
      <c r="AF24" s="12"/>
      <c r="AG24" s="12"/>
      <c r="AH24" s="10"/>
      <c r="AI24" s="12"/>
      <c r="AJ24" s="12"/>
      <c r="AK24" s="10"/>
      <c r="AL24" s="12">
        <v>28</v>
      </c>
      <c r="AM24" s="12">
        <f>AL24*B5/C5</f>
        <v>28</v>
      </c>
      <c r="AN24" s="10">
        <f>(AL24*B5/1000)</f>
        <v>0.28000000000000003</v>
      </c>
      <c r="AO24" s="12"/>
      <c r="AP24" s="12"/>
      <c r="AQ24" s="10"/>
      <c r="AR24" s="12"/>
      <c r="AS24" s="12"/>
      <c r="AT24" s="10"/>
      <c r="AU24" s="17">
        <f t="shared" si="0"/>
        <v>0.38600000000000001</v>
      </c>
      <c r="AW24" s="2">
        <f t="shared" si="1"/>
        <v>38.6</v>
      </c>
    </row>
    <row r="25" spans="1:49" x14ac:dyDescent="0.25">
      <c r="A25" s="5" t="s">
        <v>260</v>
      </c>
      <c r="B25" s="11" t="s">
        <v>18</v>
      </c>
      <c r="C25" s="12"/>
      <c r="D25" s="12"/>
      <c r="E25" s="10"/>
      <c r="F25" s="12"/>
      <c r="G25" s="12"/>
      <c r="H25" s="10"/>
      <c r="I25" s="12"/>
      <c r="J25" s="12"/>
      <c r="K25" s="10"/>
      <c r="L25" s="12"/>
      <c r="M25" s="12"/>
      <c r="N25" s="10"/>
      <c r="O25" s="12"/>
      <c r="P25" s="12"/>
      <c r="Q25" s="10"/>
      <c r="R25" s="12"/>
      <c r="S25" s="12"/>
      <c r="T25" s="10"/>
      <c r="U25" s="12">
        <v>50</v>
      </c>
      <c r="V25" s="12">
        <f>U25*B5/C5</f>
        <v>50</v>
      </c>
      <c r="W25" s="10">
        <f>(U25*B5/1000)</f>
        <v>0.5</v>
      </c>
      <c r="X25" s="12"/>
      <c r="Y25" s="12"/>
      <c r="Z25" s="10"/>
      <c r="AA25" s="12"/>
      <c r="AB25" s="12"/>
      <c r="AC25" s="10"/>
      <c r="AD25" s="5" t="s">
        <v>260</v>
      </c>
      <c r="AE25" s="11" t="s">
        <v>18</v>
      </c>
      <c r="AF25" s="12"/>
      <c r="AG25" s="12"/>
      <c r="AH25" s="10"/>
      <c r="AI25" s="12"/>
      <c r="AJ25" s="12"/>
      <c r="AK25" s="10"/>
      <c r="AL25" s="12"/>
      <c r="AM25" s="12"/>
      <c r="AN25" s="28"/>
      <c r="AO25" s="12"/>
      <c r="AP25" s="12"/>
      <c r="AQ25" s="10"/>
      <c r="AR25" s="12"/>
      <c r="AS25" s="12"/>
      <c r="AT25" s="10"/>
      <c r="AU25" s="17">
        <f t="shared" si="0"/>
        <v>0.5</v>
      </c>
      <c r="AW25" s="2">
        <f t="shared" si="1"/>
        <v>50</v>
      </c>
    </row>
    <row r="26" spans="1:49" x14ac:dyDescent="0.25">
      <c r="A26" s="5" t="s">
        <v>167</v>
      </c>
      <c r="B26" s="11" t="s">
        <v>18</v>
      </c>
      <c r="C26" s="12"/>
      <c r="D26" s="12"/>
      <c r="E26" s="10"/>
      <c r="F26" s="12"/>
      <c r="G26" s="12"/>
      <c r="H26" s="10"/>
      <c r="I26" s="12"/>
      <c r="J26" s="12"/>
      <c r="K26" s="10"/>
      <c r="L26" s="12"/>
      <c r="M26" s="12"/>
      <c r="N26" s="10"/>
      <c r="O26" s="12"/>
      <c r="P26" s="12"/>
      <c r="Q26" s="10"/>
      <c r="R26" s="12"/>
      <c r="S26" s="12"/>
      <c r="T26" s="10"/>
      <c r="U26" s="12">
        <v>4.8</v>
      </c>
      <c r="V26" s="12">
        <f>U26*B5/C5</f>
        <v>4.8</v>
      </c>
      <c r="W26" s="10">
        <f>(U26*B5/1000)</f>
        <v>4.8000000000000001E-2</v>
      </c>
      <c r="X26" s="12"/>
      <c r="Y26" s="12"/>
      <c r="Z26" s="10"/>
      <c r="AA26" s="12"/>
      <c r="AB26" s="12"/>
      <c r="AC26" s="10"/>
      <c r="AD26" s="5" t="s">
        <v>167</v>
      </c>
      <c r="AE26" s="11" t="s">
        <v>18</v>
      </c>
      <c r="AF26" s="12"/>
      <c r="AG26" s="12"/>
      <c r="AH26" s="10"/>
      <c r="AI26" s="12"/>
      <c r="AJ26" s="12"/>
      <c r="AK26" s="10"/>
      <c r="AL26" s="12"/>
      <c r="AM26" s="12"/>
      <c r="AN26" s="28"/>
      <c r="AO26" s="12"/>
      <c r="AP26" s="12"/>
      <c r="AQ26" s="10"/>
      <c r="AR26" s="12"/>
      <c r="AS26" s="12"/>
      <c r="AT26" s="10"/>
      <c r="AU26" s="17">
        <f t="shared" si="0"/>
        <v>4.8000000000000001E-2</v>
      </c>
      <c r="AW26" s="2">
        <f t="shared" si="1"/>
        <v>4.8</v>
      </c>
    </row>
    <row r="27" spans="1:49" x14ac:dyDescent="0.25">
      <c r="A27" s="5" t="s">
        <v>268</v>
      </c>
      <c r="B27" s="11" t="s">
        <v>18</v>
      </c>
      <c r="C27" s="12"/>
      <c r="D27" s="12"/>
      <c r="E27" s="10"/>
      <c r="F27" s="12"/>
      <c r="G27" s="12"/>
      <c r="H27" s="10"/>
      <c r="I27" s="12"/>
      <c r="J27" s="12"/>
      <c r="K27" s="10"/>
      <c r="L27" s="12"/>
      <c r="M27" s="12"/>
      <c r="N27" s="10"/>
      <c r="O27" s="12"/>
      <c r="P27" s="12"/>
      <c r="Q27" s="10"/>
      <c r="R27" s="12"/>
      <c r="S27" s="12"/>
      <c r="T27" s="10"/>
      <c r="U27" s="12">
        <v>25</v>
      </c>
      <c r="V27" s="12">
        <f>U27*B5/C5</f>
        <v>25</v>
      </c>
      <c r="W27" s="10">
        <f>(U27*B5/1000)</f>
        <v>0.25</v>
      </c>
      <c r="X27" s="12"/>
      <c r="Y27" s="12"/>
      <c r="Z27" s="10"/>
      <c r="AA27" s="12"/>
      <c r="AB27" s="12"/>
      <c r="AC27" s="10"/>
      <c r="AD27" s="5" t="s">
        <v>268</v>
      </c>
      <c r="AE27" s="11" t="s">
        <v>18</v>
      </c>
      <c r="AF27" s="12"/>
      <c r="AG27" s="12"/>
      <c r="AH27" s="10"/>
      <c r="AI27" s="12"/>
      <c r="AJ27" s="12"/>
      <c r="AK27" s="10"/>
      <c r="AL27" s="12"/>
      <c r="AM27" s="12"/>
      <c r="AN27" s="28"/>
      <c r="AO27" s="12"/>
      <c r="AP27" s="12"/>
      <c r="AQ27" s="10"/>
      <c r="AR27" s="12"/>
      <c r="AS27" s="12"/>
      <c r="AT27" s="10"/>
      <c r="AU27" s="17">
        <f t="shared" si="0"/>
        <v>0.25</v>
      </c>
      <c r="AW27" s="2">
        <f t="shared" si="1"/>
        <v>25</v>
      </c>
    </row>
    <row r="28" spans="1:49" x14ac:dyDescent="0.25">
      <c r="A28" s="5" t="s">
        <v>34</v>
      </c>
      <c r="B28" s="11" t="s">
        <v>18</v>
      </c>
      <c r="C28" s="12"/>
      <c r="D28" s="12"/>
      <c r="E28" s="10"/>
      <c r="F28" s="12"/>
      <c r="G28" s="12"/>
      <c r="H28" s="10"/>
      <c r="I28" s="12"/>
      <c r="J28" s="12"/>
      <c r="K28" s="10"/>
      <c r="L28" s="12"/>
      <c r="M28" s="12"/>
      <c r="N28" s="10"/>
      <c r="O28" s="12"/>
      <c r="P28" s="12"/>
      <c r="Q28" s="10"/>
      <c r="R28" s="12"/>
      <c r="S28" s="12"/>
      <c r="T28" s="10"/>
      <c r="U28" s="12">
        <v>4.8</v>
      </c>
      <c r="V28" s="12">
        <f>U28*B5/C5</f>
        <v>4.8</v>
      </c>
      <c r="W28" s="10">
        <f>(U28*B5/1000)</f>
        <v>4.8000000000000001E-2</v>
      </c>
      <c r="X28" s="12"/>
      <c r="Y28" s="12"/>
      <c r="Z28" s="10"/>
      <c r="AA28" s="12">
        <v>7.3</v>
      </c>
      <c r="AB28" s="12">
        <f>AA28*B5/C5</f>
        <v>7.3</v>
      </c>
      <c r="AC28" s="10">
        <f>(AA28*B5/1000)</f>
        <v>7.2999999999999995E-2</v>
      </c>
      <c r="AD28" s="5" t="s">
        <v>34</v>
      </c>
      <c r="AE28" s="11" t="s">
        <v>18</v>
      </c>
      <c r="AF28" s="12"/>
      <c r="AG28" s="12"/>
      <c r="AH28" s="10"/>
      <c r="AI28" s="12"/>
      <c r="AJ28" s="12"/>
      <c r="AK28" s="10"/>
      <c r="AL28" s="12"/>
      <c r="AM28" s="12"/>
      <c r="AN28" s="28"/>
      <c r="AO28" s="12"/>
      <c r="AP28" s="12"/>
      <c r="AQ28" s="10"/>
      <c r="AR28" s="12"/>
      <c r="AS28" s="12"/>
      <c r="AT28" s="10"/>
      <c r="AU28" s="17">
        <f t="shared" si="0"/>
        <v>0.121</v>
      </c>
      <c r="AW28" s="2">
        <f t="shared" si="1"/>
        <v>12.1</v>
      </c>
    </row>
    <row r="29" spans="1:49" x14ac:dyDescent="0.25">
      <c r="A29" s="5" t="s">
        <v>96</v>
      </c>
      <c r="B29" s="11" t="s">
        <v>18</v>
      </c>
      <c r="C29" s="12"/>
      <c r="D29" s="12"/>
      <c r="E29" s="10"/>
      <c r="F29" s="12"/>
      <c r="G29" s="12"/>
      <c r="H29" s="10"/>
      <c r="I29" s="12"/>
      <c r="J29" s="12"/>
      <c r="K29" s="10"/>
      <c r="L29" s="12"/>
      <c r="M29" s="12"/>
      <c r="N29" s="10"/>
      <c r="O29" s="12"/>
      <c r="P29" s="12"/>
      <c r="Q29" s="10"/>
      <c r="R29" s="12"/>
      <c r="S29" s="12"/>
      <c r="T29" s="10"/>
      <c r="U29" s="12"/>
      <c r="V29" s="12"/>
      <c r="W29" s="10"/>
      <c r="X29" s="12"/>
      <c r="Y29" s="12"/>
      <c r="Z29" s="10"/>
      <c r="AA29" s="12">
        <v>100</v>
      </c>
      <c r="AB29" s="12">
        <f>AA29*B5/C5</f>
        <v>100</v>
      </c>
      <c r="AC29" s="10">
        <f>(AA29*B5/1000)</f>
        <v>1</v>
      </c>
      <c r="AD29" s="5" t="s">
        <v>96</v>
      </c>
      <c r="AE29" s="11" t="s">
        <v>18</v>
      </c>
      <c r="AF29" s="12"/>
      <c r="AG29" s="12"/>
      <c r="AH29" s="10"/>
      <c r="AI29" s="12"/>
      <c r="AJ29" s="12"/>
      <c r="AK29" s="10"/>
      <c r="AL29" s="12"/>
      <c r="AM29" s="12"/>
      <c r="AN29" s="28"/>
      <c r="AO29" s="12"/>
      <c r="AP29" s="12"/>
      <c r="AQ29" s="10"/>
      <c r="AR29" s="12"/>
      <c r="AS29" s="12"/>
      <c r="AT29" s="10"/>
      <c r="AU29" s="17">
        <f t="shared" si="0"/>
        <v>1</v>
      </c>
      <c r="AW29" s="2">
        <f t="shared" si="1"/>
        <v>100</v>
      </c>
    </row>
    <row r="30" spans="1:49" x14ac:dyDescent="0.25">
      <c r="A30" s="5" t="s">
        <v>311</v>
      </c>
      <c r="B30" s="11" t="s">
        <v>18</v>
      </c>
      <c r="C30" s="12"/>
      <c r="D30" s="12"/>
      <c r="E30" s="10"/>
      <c r="F30" s="12"/>
      <c r="G30" s="12"/>
      <c r="H30" s="10"/>
      <c r="I30" s="12"/>
      <c r="J30" s="12"/>
      <c r="K30" s="10"/>
      <c r="L30" s="12"/>
      <c r="M30" s="12"/>
      <c r="N30" s="10"/>
      <c r="O30" s="12"/>
      <c r="P30" s="12"/>
      <c r="Q30" s="10"/>
      <c r="R30" s="12"/>
      <c r="S30" s="12"/>
      <c r="T30" s="10"/>
      <c r="U30" s="12"/>
      <c r="V30" s="12"/>
      <c r="W30" s="10"/>
      <c r="X30" s="12">
        <v>46.4</v>
      </c>
      <c r="Y30" s="12">
        <f>X30*B5/C5</f>
        <v>46.4</v>
      </c>
      <c r="Z30" s="10">
        <f>(X30*B5/1000)</f>
        <v>0.46400000000000002</v>
      </c>
      <c r="AA30" s="12"/>
      <c r="AB30" s="12"/>
      <c r="AC30" s="10"/>
      <c r="AD30" s="5" t="s">
        <v>311</v>
      </c>
      <c r="AE30" s="11" t="s">
        <v>18</v>
      </c>
      <c r="AF30" s="12"/>
      <c r="AG30" s="12"/>
      <c r="AH30" s="10"/>
      <c r="AI30" s="12"/>
      <c r="AJ30" s="12"/>
      <c r="AK30" s="10"/>
      <c r="AL30" s="12"/>
      <c r="AM30" s="12"/>
      <c r="AN30" s="28"/>
      <c r="AO30" s="12"/>
      <c r="AP30" s="12"/>
      <c r="AQ30" s="10"/>
      <c r="AR30" s="12"/>
      <c r="AS30" s="12"/>
      <c r="AT30" s="10"/>
      <c r="AU30" s="17">
        <f t="shared" si="0"/>
        <v>0.46400000000000002</v>
      </c>
      <c r="AW30" s="2">
        <f t="shared" si="1"/>
        <v>46.4</v>
      </c>
    </row>
    <row r="31" spans="1:49" x14ac:dyDescent="0.25">
      <c r="A31" s="5" t="s">
        <v>86</v>
      </c>
      <c r="B31" s="11" t="s">
        <v>18</v>
      </c>
      <c r="C31" s="12"/>
      <c r="D31" s="12"/>
      <c r="E31" s="10"/>
      <c r="F31" s="12"/>
      <c r="G31" s="12"/>
      <c r="H31" s="10"/>
      <c r="I31" s="12"/>
      <c r="J31" s="12"/>
      <c r="K31" s="10"/>
      <c r="L31" s="12"/>
      <c r="M31" s="12"/>
      <c r="N31" s="10"/>
      <c r="O31" s="12"/>
      <c r="P31" s="12"/>
      <c r="Q31" s="10"/>
      <c r="R31" s="12"/>
      <c r="S31" s="12"/>
      <c r="T31" s="10"/>
      <c r="U31" s="12"/>
      <c r="V31" s="12"/>
      <c r="W31" s="10"/>
      <c r="X31" s="12"/>
      <c r="Y31" s="12"/>
      <c r="Z31" s="10"/>
      <c r="AA31" s="12">
        <v>2.2000000000000002</v>
      </c>
      <c r="AB31" s="12">
        <f>AA31*B5/C5</f>
        <v>2.2000000000000002</v>
      </c>
      <c r="AC31" s="10">
        <f>(AA31*B5/1000)</f>
        <v>2.1999999999999999E-2</v>
      </c>
      <c r="AD31" s="5" t="s">
        <v>86</v>
      </c>
      <c r="AE31" s="11" t="s">
        <v>18</v>
      </c>
      <c r="AF31" s="12"/>
      <c r="AG31" s="12"/>
      <c r="AH31" s="10"/>
      <c r="AI31" s="12"/>
      <c r="AJ31" s="12"/>
      <c r="AK31" s="10"/>
      <c r="AL31" s="12"/>
      <c r="AM31" s="12"/>
      <c r="AN31" s="28"/>
      <c r="AO31" s="12"/>
      <c r="AP31" s="12"/>
      <c r="AQ31" s="10"/>
      <c r="AR31" s="12"/>
      <c r="AS31" s="12"/>
      <c r="AT31" s="10"/>
      <c r="AU31" s="17">
        <f t="shared" si="0"/>
        <v>2.1999999999999999E-2</v>
      </c>
      <c r="AW31" s="2">
        <f t="shared" si="1"/>
        <v>2.2000000000000002</v>
      </c>
    </row>
    <row r="32" spans="1:49" x14ac:dyDescent="0.25">
      <c r="A32" s="5" t="s">
        <v>97</v>
      </c>
      <c r="B32" s="11" t="s">
        <v>18</v>
      </c>
      <c r="C32" s="12"/>
      <c r="D32" s="12"/>
      <c r="E32" s="10"/>
      <c r="F32" s="12"/>
      <c r="G32" s="12"/>
      <c r="H32" s="10"/>
      <c r="I32" s="12"/>
      <c r="J32" s="12"/>
      <c r="K32" s="10"/>
      <c r="L32" s="12"/>
      <c r="M32" s="12"/>
      <c r="N32" s="10"/>
      <c r="O32" s="12"/>
      <c r="P32" s="12"/>
      <c r="Q32" s="10"/>
      <c r="R32" s="12"/>
      <c r="S32" s="12"/>
      <c r="T32" s="10"/>
      <c r="U32" s="12"/>
      <c r="V32" s="12"/>
      <c r="W32" s="10"/>
      <c r="X32" s="12"/>
      <c r="Y32" s="12"/>
      <c r="Z32" s="10"/>
      <c r="AA32" s="12"/>
      <c r="AB32" s="12"/>
      <c r="AC32" s="10"/>
      <c r="AD32" s="5" t="s">
        <v>97</v>
      </c>
      <c r="AE32" s="11" t="s">
        <v>18</v>
      </c>
      <c r="AF32" s="12">
        <v>9</v>
      </c>
      <c r="AG32" s="12">
        <f>AF32*B5/C5</f>
        <v>9</v>
      </c>
      <c r="AH32" s="10">
        <f>(AF32*B5/1000)</f>
        <v>0.09</v>
      </c>
      <c r="AI32" s="12"/>
      <c r="AJ32" s="12"/>
      <c r="AK32" s="10"/>
      <c r="AL32" s="12"/>
      <c r="AM32" s="12"/>
      <c r="AN32" s="28"/>
      <c r="AO32" s="12"/>
      <c r="AP32" s="12"/>
      <c r="AQ32" s="10"/>
      <c r="AR32" s="12"/>
      <c r="AS32" s="12"/>
      <c r="AT32" s="10"/>
      <c r="AU32" s="17">
        <f t="shared" si="0"/>
        <v>0.09</v>
      </c>
      <c r="AW32" s="2">
        <f t="shared" si="1"/>
        <v>9</v>
      </c>
    </row>
    <row r="33" spans="1:49" x14ac:dyDescent="0.25">
      <c r="A33" s="5" t="s">
        <v>74</v>
      </c>
      <c r="B33" s="11" t="s">
        <v>18</v>
      </c>
      <c r="C33" s="12"/>
      <c r="D33" s="12"/>
      <c r="E33" s="10"/>
      <c r="F33" s="12"/>
      <c r="G33" s="12"/>
      <c r="H33" s="10"/>
      <c r="I33" s="12"/>
      <c r="J33" s="12"/>
      <c r="K33" s="10"/>
      <c r="L33" s="12"/>
      <c r="M33" s="12"/>
      <c r="N33" s="10"/>
      <c r="O33" s="12"/>
      <c r="P33" s="12"/>
      <c r="Q33" s="10"/>
      <c r="R33" s="12"/>
      <c r="S33" s="12"/>
      <c r="T33" s="10"/>
      <c r="U33" s="12"/>
      <c r="V33" s="12"/>
      <c r="W33" s="10"/>
      <c r="X33" s="12"/>
      <c r="Y33" s="12"/>
      <c r="Z33" s="10"/>
      <c r="AA33" s="12"/>
      <c r="AB33" s="12"/>
      <c r="AC33" s="10"/>
      <c r="AD33" s="5" t="s">
        <v>74</v>
      </c>
      <c r="AE33" s="11" t="s">
        <v>18</v>
      </c>
      <c r="AF33" s="12">
        <v>6</v>
      </c>
      <c r="AG33" s="12">
        <f>AF33*B5/C5</f>
        <v>6</v>
      </c>
      <c r="AH33" s="10">
        <f>(AF33*B5/1000)</f>
        <v>0.06</v>
      </c>
      <c r="AI33" s="12"/>
      <c r="AJ33" s="12"/>
      <c r="AK33" s="10"/>
      <c r="AL33" s="12"/>
      <c r="AM33" s="12"/>
      <c r="AN33" s="28"/>
      <c r="AO33" s="12"/>
      <c r="AP33" s="12"/>
      <c r="AQ33" s="10"/>
      <c r="AR33" s="12"/>
      <c r="AS33" s="12"/>
      <c r="AT33" s="10"/>
      <c r="AU33" s="17">
        <f t="shared" si="0"/>
        <v>0.06</v>
      </c>
      <c r="AW33" s="2">
        <f t="shared" si="1"/>
        <v>6</v>
      </c>
    </row>
    <row r="34" spans="1:49" x14ac:dyDescent="0.25">
      <c r="A34" s="5" t="s">
        <v>28</v>
      </c>
      <c r="B34" s="11" t="s">
        <v>18</v>
      </c>
      <c r="C34" s="12"/>
      <c r="D34" s="12"/>
      <c r="E34" s="10"/>
      <c r="F34" s="12"/>
      <c r="G34" s="12"/>
      <c r="H34" s="10"/>
      <c r="I34" s="12"/>
      <c r="J34" s="12"/>
      <c r="K34" s="10"/>
      <c r="L34" s="12"/>
      <c r="M34" s="12"/>
      <c r="N34" s="10"/>
      <c r="O34" s="12"/>
      <c r="P34" s="12"/>
      <c r="Q34" s="10"/>
      <c r="R34" s="12"/>
      <c r="S34" s="12"/>
      <c r="T34" s="10"/>
      <c r="U34" s="12"/>
      <c r="V34" s="12"/>
      <c r="W34" s="10"/>
      <c r="X34" s="12"/>
      <c r="Y34" s="12"/>
      <c r="Z34" s="10"/>
      <c r="AA34" s="12"/>
      <c r="AB34" s="12"/>
      <c r="AC34" s="10"/>
      <c r="AD34" s="5" t="s">
        <v>28</v>
      </c>
      <c r="AE34" s="11" t="s">
        <v>18</v>
      </c>
      <c r="AF34" s="12"/>
      <c r="AG34" s="12"/>
      <c r="AH34" s="10"/>
      <c r="AI34" s="12"/>
      <c r="AJ34" s="12"/>
      <c r="AK34" s="10"/>
      <c r="AL34" s="12">
        <v>27</v>
      </c>
      <c r="AM34" s="12">
        <f>AL34*B5/C5</f>
        <v>27</v>
      </c>
      <c r="AN34" s="10">
        <f>(AL34*B5/1000)</f>
        <v>0.27</v>
      </c>
      <c r="AO34" s="12"/>
      <c r="AP34" s="12"/>
      <c r="AQ34" s="10"/>
      <c r="AR34" s="12"/>
      <c r="AS34" s="12"/>
      <c r="AT34" s="10"/>
      <c r="AU34" s="17">
        <f t="shared" si="0"/>
        <v>0.27</v>
      </c>
      <c r="AW34" s="2">
        <f t="shared" si="1"/>
        <v>27</v>
      </c>
    </row>
    <row r="35" spans="1:49" x14ac:dyDescent="0.25">
      <c r="A35" s="5" t="s">
        <v>85</v>
      </c>
      <c r="B35" s="11" t="s">
        <v>18</v>
      </c>
      <c r="C35" s="12"/>
      <c r="D35" s="12"/>
      <c r="E35" s="10"/>
      <c r="F35" s="12"/>
      <c r="G35" s="12"/>
      <c r="H35" s="10"/>
      <c r="I35" s="12"/>
      <c r="J35" s="12"/>
      <c r="K35" s="10"/>
      <c r="L35" s="12"/>
      <c r="M35" s="12"/>
      <c r="N35" s="10"/>
      <c r="O35" s="12"/>
      <c r="P35" s="12"/>
      <c r="Q35" s="10"/>
      <c r="R35" s="12"/>
      <c r="S35" s="12"/>
      <c r="T35" s="10"/>
      <c r="U35" s="12"/>
      <c r="V35" s="12"/>
      <c r="W35" s="10"/>
      <c r="X35" s="12"/>
      <c r="Y35" s="12"/>
      <c r="Z35" s="10"/>
      <c r="AA35" s="12"/>
      <c r="AB35" s="12"/>
      <c r="AC35" s="10"/>
      <c r="AD35" s="5" t="s">
        <v>85</v>
      </c>
      <c r="AE35" s="11" t="s">
        <v>18</v>
      </c>
      <c r="AF35" s="12"/>
      <c r="AG35" s="12"/>
      <c r="AH35" s="10"/>
      <c r="AI35" s="12"/>
      <c r="AJ35" s="12"/>
      <c r="AK35" s="10"/>
      <c r="AL35" s="12">
        <v>49.6</v>
      </c>
      <c r="AM35" s="12">
        <f>AL35*B5/C5</f>
        <v>49.6</v>
      </c>
      <c r="AN35" s="10">
        <f>(AL35*B5/1000)</f>
        <v>0.496</v>
      </c>
      <c r="AO35" s="12"/>
      <c r="AP35" s="12"/>
      <c r="AQ35" s="10"/>
      <c r="AR35" s="12"/>
      <c r="AS35" s="12"/>
      <c r="AT35" s="10"/>
      <c r="AU35" s="17">
        <f t="shared" si="0"/>
        <v>0.496</v>
      </c>
      <c r="AW35" s="2">
        <f t="shared" si="1"/>
        <v>49.6</v>
      </c>
    </row>
    <row r="36" spans="1:49" x14ac:dyDescent="0.25">
      <c r="A36" s="5" t="s">
        <v>310</v>
      </c>
      <c r="B36" s="11" t="s">
        <v>39</v>
      </c>
      <c r="C36" s="12"/>
      <c r="D36" s="12"/>
      <c r="E36" s="10"/>
      <c r="F36" s="12"/>
      <c r="G36" s="12"/>
      <c r="H36" s="10"/>
      <c r="I36" s="12"/>
      <c r="J36" s="12"/>
      <c r="K36" s="10"/>
      <c r="L36" s="12"/>
      <c r="M36" s="12"/>
      <c r="N36" s="10"/>
      <c r="O36" s="12"/>
      <c r="P36" s="12"/>
      <c r="Q36" s="10"/>
      <c r="R36" s="12"/>
      <c r="S36" s="12"/>
      <c r="T36" s="10"/>
      <c r="U36" s="12"/>
      <c r="V36" s="12"/>
      <c r="W36" s="10"/>
      <c r="X36" s="12"/>
      <c r="Y36" s="12"/>
      <c r="Z36" s="10"/>
      <c r="AA36" s="12"/>
      <c r="AB36" s="12"/>
      <c r="AC36" s="10"/>
      <c r="AD36" s="5" t="s">
        <v>310</v>
      </c>
      <c r="AE36" s="11" t="s">
        <v>39</v>
      </c>
      <c r="AF36" s="12"/>
      <c r="AG36" s="12"/>
      <c r="AH36" s="10"/>
      <c r="AI36" s="12"/>
      <c r="AJ36" s="12"/>
      <c r="AK36" s="10"/>
      <c r="AL36" s="12">
        <v>16.5</v>
      </c>
      <c r="AM36" s="12">
        <f>AL36*B5/C5</f>
        <v>16.5</v>
      </c>
      <c r="AN36" s="10">
        <f>(AL36*B5/1000)/0.4</f>
        <v>0.41249999999999998</v>
      </c>
      <c r="AO36" s="12"/>
      <c r="AP36" s="12"/>
      <c r="AQ36" s="10"/>
      <c r="AR36" s="12"/>
      <c r="AS36" s="12"/>
      <c r="AT36" s="10"/>
      <c r="AU36" s="17">
        <f t="shared" si="0"/>
        <v>0.41249999999999998</v>
      </c>
      <c r="AV36" t="s">
        <v>43</v>
      </c>
      <c r="AW36" s="2">
        <f t="shared" si="1"/>
        <v>16.5</v>
      </c>
    </row>
    <row r="37" spans="1:49" x14ac:dyDescent="0.25">
      <c r="A37" s="5" t="s">
        <v>36</v>
      </c>
      <c r="B37" s="11" t="s">
        <v>39</v>
      </c>
      <c r="C37" s="12"/>
      <c r="D37" s="12"/>
      <c r="E37" s="10"/>
      <c r="F37" s="12"/>
      <c r="G37" s="12"/>
      <c r="H37" s="10"/>
      <c r="I37" s="12"/>
      <c r="J37" s="12"/>
      <c r="K37" s="10"/>
      <c r="L37" s="12"/>
      <c r="M37" s="12"/>
      <c r="N37" s="10"/>
      <c r="O37" s="12"/>
      <c r="P37" s="12"/>
      <c r="Q37" s="10"/>
      <c r="R37" s="12"/>
      <c r="S37" s="12"/>
      <c r="T37" s="10"/>
      <c r="U37" s="12"/>
      <c r="V37" s="12"/>
      <c r="W37" s="10"/>
      <c r="X37" s="12"/>
      <c r="Y37" s="12"/>
      <c r="Z37" s="10"/>
      <c r="AA37" s="12"/>
      <c r="AB37" s="12"/>
      <c r="AC37" s="10"/>
      <c r="AD37" s="5" t="s">
        <v>36</v>
      </c>
      <c r="AE37" s="11" t="s">
        <v>39</v>
      </c>
      <c r="AF37" s="12"/>
      <c r="AG37" s="12"/>
      <c r="AH37" s="10"/>
      <c r="AI37" s="12"/>
      <c r="AJ37" s="12"/>
      <c r="AK37" s="10"/>
      <c r="AL37" s="12"/>
      <c r="AM37" s="12"/>
      <c r="AN37" s="28"/>
      <c r="AO37" s="12">
        <v>1.1000000000000001</v>
      </c>
      <c r="AP37" s="12">
        <f>AO37*B5/C5</f>
        <v>1.1000000000000001</v>
      </c>
      <c r="AQ37" s="10">
        <f>(AO37*B5/1000)</f>
        <v>1.0999999999999999E-2</v>
      </c>
      <c r="AR37" s="12"/>
      <c r="AS37" s="12"/>
      <c r="AT37" s="10"/>
      <c r="AU37" s="17">
        <f t="shared" si="0"/>
        <v>1.0999999999999999E-2</v>
      </c>
      <c r="AW37" s="2">
        <f t="shared" si="1"/>
        <v>1.1000000000000001</v>
      </c>
    </row>
    <row r="38" spans="1:49" ht="12.75" customHeight="1" x14ac:dyDescent="0.25">
      <c r="A38" s="5" t="s">
        <v>77</v>
      </c>
      <c r="B38" s="11" t="s">
        <v>18</v>
      </c>
      <c r="C38" s="12"/>
      <c r="D38" s="12"/>
      <c r="E38" s="10"/>
      <c r="F38" s="12"/>
      <c r="G38" s="12"/>
      <c r="H38" s="10"/>
      <c r="I38" s="12"/>
      <c r="J38" s="12"/>
      <c r="K38" s="10"/>
      <c r="L38" s="12"/>
      <c r="M38" s="12"/>
      <c r="N38" s="10"/>
      <c r="O38" s="12"/>
      <c r="P38" s="12"/>
      <c r="Q38" s="10"/>
      <c r="R38" s="12"/>
      <c r="S38" s="12"/>
      <c r="T38" s="10"/>
      <c r="U38" s="12"/>
      <c r="V38" s="12"/>
      <c r="W38" s="10"/>
      <c r="X38" s="12"/>
      <c r="Y38" s="12"/>
      <c r="Z38" s="10"/>
      <c r="AA38" s="12"/>
      <c r="AB38" s="12"/>
      <c r="AC38" s="10"/>
      <c r="AD38" s="5" t="s">
        <v>77</v>
      </c>
      <c r="AE38" s="11" t="s">
        <v>18</v>
      </c>
      <c r="AF38" s="12"/>
      <c r="AG38" s="12"/>
      <c r="AH38" s="10"/>
      <c r="AI38" s="12"/>
      <c r="AJ38" s="12"/>
      <c r="AK38" s="10"/>
      <c r="AL38" s="12"/>
      <c r="AM38" s="12"/>
      <c r="AN38" s="28"/>
      <c r="AO38" s="12"/>
      <c r="AP38" s="12"/>
      <c r="AQ38" s="10"/>
      <c r="AR38" s="12">
        <v>5</v>
      </c>
      <c r="AS38" s="12">
        <f>AR38*B5/C5</f>
        <v>5</v>
      </c>
      <c r="AT38" s="10">
        <f>(AR38*B5/1000)</f>
        <v>0.05</v>
      </c>
      <c r="AU38" s="17">
        <f t="shared" si="0"/>
        <v>0.05</v>
      </c>
      <c r="AW38" s="2">
        <f t="shared" si="1"/>
        <v>5</v>
      </c>
    </row>
  </sheetData>
  <mergeCells count="40">
    <mergeCell ref="AU7:AU8"/>
    <mergeCell ref="AO8:AQ8"/>
    <mergeCell ref="AR8:AT8"/>
    <mergeCell ref="C8:E8"/>
    <mergeCell ref="F8:H8"/>
    <mergeCell ref="I8:K8"/>
    <mergeCell ref="L8:N8"/>
    <mergeCell ref="O8:Q8"/>
    <mergeCell ref="R8:T8"/>
    <mergeCell ref="U8:W8"/>
    <mergeCell ref="X8:Z8"/>
    <mergeCell ref="AA8:AC8"/>
    <mergeCell ref="AF8:AH8"/>
    <mergeCell ref="AI8:AK8"/>
    <mergeCell ref="AL8:AN8"/>
    <mergeCell ref="AS4:AT4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F7:AH7"/>
    <mergeCell ref="AI7:AK7"/>
    <mergeCell ref="AL7:AN7"/>
    <mergeCell ref="AO7:AQ7"/>
    <mergeCell ref="AR7:AT7"/>
    <mergeCell ref="A4:A5"/>
    <mergeCell ref="AE4:AH4"/>
    <mergeCell ref="AI4:AK4"/>
    <mergeCell ref="AL4:AN4"/>
    <mergeCell ref="AP4:AR4"/>
    <mergeCell ref="AE3:AH3"/>
    <mergeCell ref="AI3:AK3"/>
    <mergeCell ref="AL3:AN3"/>
    <mergeCell ref="AP3:AR3"/>
    <mergeCell ref="AS3:AT3"/>
  </mergeCells>
  <pageMargins left="0" right="0" top="0" bottom="0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/>
  <dimension ref="A1:AW40"/>
  <sheetViews>
    <sheetView zoomScaleNormal="100" workbookViewId="0">
      <pane xSplit="5" ySplit="8" topLeftCell="L15" activePane="bottomRight" state="frozen"/>
      <selection pane="topRight" activeCell="F1" sqref="F1"/>
      <selection pane="bottomLeft" activeCell="A9" sqref="A9"/>
      <selection pane="bottomRight" activeCell="AB27" sqref="AB27"/>
    </sheetView>
  </sheetViews>
  <sheetFormatPr defaultRowHeight="15" x14ac:dyDescent="0.25"/>
  <cols>
    <col min="1" max="1" width="19.140625" customWidth="1"/>
    <col min="2" max="2" width="3.85546875" customWidth="1"/>
    <col min="3" max="3" width="5.140625" customWidth="1"/>
    <col min="4" max="4" width="4.7109375" customWidth="1"/>
    <col min="5" max="5" width="4.7109375" style="2" customWidth="1"/>
    <col min="6" max="7" width="4.7109375" customWidth="1"/>
    <col min="8" max="8" width="4.7109375" style="2" customWidth="1"/>
    <col min="9" max="10" width="4.7109375" customWidth="1"/>
    <col min="11" max="11" width="4.7109375" style="2" customWidth="1"/>
    <col min="12" max="13" width="4.7109375" customWidth="1"/>
    <col min="14" max="14" width="4.7109375" style="2" customWidth="1"/>
    <col min="15" max="16" width="4.7109375" customWidth="1"/>
    <col min="17" max="17" width="4.7109375" style="2" customWidth="1"/>
    <col min="18" max="19" width="4.7109375" customWidth="1"/>
    <col min="20" max="20" width="4.7109375" style="2" customWidth="1"/>
    <col min="21" max="22" width="4.7109375" customWidth="1"/>
    <col min="23" max="23" width="4.7109375" style="2" customWidth="1"/>
    <col min="24" max="25" width="4.7109375" customWidth="1"/>
    <col min="26" max="26" width="4.7109375" style="2" customWidth="1"/>
    <col min="27" max="28" width="4.7109375" customWidth="1"/>
    <col min="29" max="29" width="4.7109375" style="2" customWidth="1"/>
    <col min="30" max="30" width="20.140625" style="2" customWidth="1"/>
    <col min="31" max="31" width="4.7109375" style="2" customWidth="1"/>
    <col min="32" max="33" width="4.7109375" customWidth="1"/>
    <col min="34" max="34" width="4.7109375" style="2" customWidth="1"/>
    <col min="35" max="36" width="4.7109375" customWidth="1"/>
    <col min="37" max="37" width="4.7109375" style="2" customWidth="1"/>
    <col min="38" max="38" width="4.85546875" style="13" customWidth="1"/>
    <col min="39" max="39" width="4.7109375" style="13" customWidth="1"/>
    <col min="40" max="40" width="4.7109375" style="30" customWidth="1"/>
    <col min="41" max="42" width="4.7109375" customWidth="1"/>
    <col min="43" max="43" width="4.7109375" style="2" customWidth="1"/>
    <col min="44" max="45" width="4.7109375" customWidth="1"/>
    <col min="46" max="46" width="4.7109375" style="2" customWidth="1"/>
    <col min="47" max="47" width="9.140625" style="2"/>
    <col min="49" max="49" width="9.140625" style="2"/>
  </cols>
  <sheetData>
    <row r="1" spans="1:49" ht="18.75" x14ac:dyDescent="0.3">
      <c r="A1" t="s">
        <v>108</v>
      </c>
      <c r="J1" s="1" t="s">
        <v>0</v>
      </c>
      <c r="K1" s="1"/>
      <c r="L1" s="1"/>
      <c r="M1" s="1"/>
    </row>
    <row r="2" spans="1:49" ht="18.75" x14ac:dyDescent="0.3">
      <c r="F2" t="s">
        <v>1</v>
      </c>
      <c r="J2" s="1"/>
      <c r="K2" s="1"/>
      <c r="L2" s="3"/>
      <c r="M2" s="3"/>
      <c r="N2" s="14"/>
      <c r="O2" t="s">
        <v>2</v>
      </c>
    </row>
    <row r="3" spans="1:49" ht="18.75" x14ac:dyDescent="0.3">
      <c r="E3" s="2" t="s">
        <v>235</v>
      </c>
      <c r="J3" s="1"/>
      <c r="K3" s="1"/>
      <c r="L3" s="4"/>
      <c r="M3" s="4"/>
      <c r="N3" s="15"/>
      <c r="Q3" s="2" t="s">
        <v>236</v>
      </c>
      <c r="AE3" s="67" t="s">
        <v>56</v>
      </c>
      <c r="AF3" s="67"/>
      <c r="AG3" s="67"/>
      <c r="AH3" s="67"/>
      <c r="AI3" s="69"/>
      <c r="AJ3" s="69"/>
      <c r="AK3" s="69"/>
      <c r="AL3" s="67" t="s">
        <v>57</v>
      </c>
      <c r="AM3" s="67"/>
      <c r="AN3" s="67"/>
      <c r="AP3" s="67" t="s">
        <v>58</v>
      </c>
      <c r="AQ3" s="67"/>
      <c r="AR3" s="67"/>
      <c r="AS3" s="67"/>
      <c r="AT3" s="67"/>
      <c r="AU3" s="25" t="s">
        <v>245</v>
      </c>
      <c r="AV3" s="25"/>
    </row>
    <row r="4" spans="1:49" x14ac:dyDescent="0.25">
      <c r="A4" s="66" t="s">
        <v>3</v>
      </c>
      <c r="B4" s="5" t="s">
        <v>4</v>
      </c>
      <c r="C4" s="5" t="s">
        <v>5</v>
      </c>
      <c r="AE4" s="67" t="s">
        <v>59</v>
      </c>
      <c r="AF4" s="67"/>
      <c r="AG4" s="67"/>
      <c r="AH4" s="67"/>
      <c r="AI4" s="68"/>
      <c r="AJ4" s="68"/>
      <c r="AK4" s="68"/>
      <c r="AL4" s="67" t="s">
        <v>222</v>
      </c>
      <c r="AM4" s="67"/>
      <c r="AN4" s="67"/>
      <c r="AP4" s="67" t="s">
        <v>60</v>
      </c>
      <c r="AQ4" s="67"/>
      <c r="AR4" s="67"/>
      <c r="AS4" s="68"/>
      <c r="AT4" s="68"/>
      <c r="AU4" s="25" t="s">
        <v>61</v>
      </c>
      <c r="AV4" s="25"/>
    </row>
    <row r="5" spans="1:49" x14ac:dyDescent="0.25">
      <c r="A5" s="66"/>
      <c r="B5" s="5">
        <v>10</v>
      </c>
      <c r="C5" s="5">
        <v>10</v>
      </c>
    </row>
    <row r="6" spans="1:49" x14ac:dyDescent="0.25">
      <c r="A6" s="6"/>
      <c r="B6" s="7"/>
      <c r="C6" s="7"/>
    </row>
    <row r="7" spans="1:49" ht="46.5" customHeight="1" x14ac:dyDescent="0.25">
      <c r="A7" s="8" t="s">
        <v>6</v>
      </c>
      <c r="B7" s="9" t="s">
        <v>7</v>
      </c>
      <c r="C7" s="72" t="s">
        <v>46</v>
      </c>
      <c r="D7" s="72"/>
      <c r="E7" s="72"/>
      <c r="F7" s="73" t="s">
        <v>63</v>
      </c>
      <c r="G7" s="73"/>
      <c r="H7" s="73"/>
      <c r="I7" s="73" t="s">
        <v>64</v>
      </c>
      <c r="J7" s="73"/>
      <c r="K7" s="73"/>
      <c r="L7" s="73" t="s">
        <v>48</v>
      </c>
      <c r="M7" s="73"/>
      <c r="N7" s="73"/>
      <c r="O7" s="72" t="s">
        <v>253</v>
      </c>
      <c r="P7" s="72"/>
      <c r="Q7" s="72"/>
      <c r="R7" s="75" t="s">
        <v>139</v>
      </c>
      <c r="S7" s="75"/>
      <c r="T7" s="75"/>
      <c r="U7" s="75"/>
      <c r="V7" s="75"/>
      <c r="W7" s="75"/>
      <c r="X7" s="73" t="s">
        <v>238</v>
      </c>
      <c r="Y7" s="73"/>
      <c r="Z7" s="73"/>
      <c r="AA7" s="84" t="s">
        <v>13</v>
      </c>
      <c r="AB7" s="84"/>
      <c r="AC7" s="84"/>
      <c r="AD7" s="8" t="s">
        <v>6</v>
      </c>
      <c r="AE7" s="9" t="s">
        <v>7</v>
      </c>
      <c r="AF7" s="73" t="s">
        <v>289</v>
      </c>
      <c r="AG7" s="73"/>
      <c r="AH7" s="73"/>
      <c r="AI7" s="73" t="s">
        <v>103</v>
      </c>
      <c r="AJ7" s="73"/>
      <c r="AK7" s="73"/>
      <c r="AL7" s="74" t="s">
        <v>246</v>
      </c>
      <c r="AM7" s="74"/>
      <c r="AN7" s="74"/>
      <c r="AO7" s="73" t="s">
        <v>104</v>
      </c>
      <c r="AP7" s="73"/>
      <c r="AQ7" s="73"/>
      <c r="AR7" s="73" t="s">
        <v>84</v>
      </c>
      <c r="AS7" s="73"/>
      <c r="AT7" s="73"/>
      <c r="AU7" s="70" t="s">
        <v>16</v>
      </c>
    </row>
    <row r="8" spans="1:49" s="2" customFormat="1" x14ac:dyDescent="0.25">
      <c r="A8" s="10" t="s">
        <v>17</v>
      </c>
      <c r="B8" s="10"/>
      <c r="C8" s="71">
        <v>200</v>
      </c>
      <c r="D8" s="71"/>
      <c r="E8" s="71"/>
      <c r="F8" s="71">
        <v>200</v>
      </c>
      <c r="G8" s="71"/>
      <c r="H8" s="71"/>
      <c r="I8" s="71">
        <v>40</v>
      </c>
      <c r="J8" s="71"/>
      <c r="K8" s="71"/>
      <c r="L8" s="71">
        <v>100</v>
      </c>
      <c r="M8" s="71"/>
      <c r="N8" s="71"/>
      <c r="O8" s="71">
        <v>60</v>
      </c>
      <c r="P8" s="71"/>
      <c r="Q8" s="71"/>
      <c r="R8" s="71">
        <v>200</v>
      </c>
      <c r="S8" s="71"/>
      <c r="T8" s="71"/>
      <c r="U8" s="71"/>
      <c r="V8" s="71"/>
      <c r="W8" s="71"/>
      <c r="X8" s="71">
        <v>200</v>
      </c>
      <c r="Y8" s="71"/>
      <c r="Z8" s="71"/>
      <c r="AA8" s="71">
        <v>180</v>
      </c>
      <c r="AB8" s="71"/>
      <c r="AC8" s="71"/>
      <c r="AD8" s="10" t="s">
        <v>17</v>
      </c>
      <c r="AE8" s="10"/>
      <c r="AF8" s="71">
        <v>38</v>
      </c>
      <c r="AG8" s="71"/>
      <c r="AH8" s="71"/>
      <c r="AI8" s="71">
        <v>150</v>
      </c>
      <c r="AJ8" s="71"/>
      <c r="AK8" s="71"/>
      <c r="AL8" s="71">
        <v>25</v>
      </c>
      <c r="AM8" s="71"/>
      <c r="AN8" s="71"/>
      <c r="AO8" s="71">
        <v>150</v>
      </c>
      <c r="AP8" s="71"/>
      <c r="AQ8" s="71"/>
      <c r="AR8" s="71">
        <v>60</v>
      </c>
      <c r="AS8" s="71"/>
      <c r="AT8" s="71"/>
      <c r="AU8" s="70"/>
    </row>
    <row r="9" spans="1:49" x14ac:dyDescent="0.25">
      <c r="A9" s="5" t="s">
        <v>254</v>
      </c>
      <c r="B9" s="11" t="s">
        <v>39</v>
      </c>
      <c r="C9" s="12"/>
      <c r="D9" s="12"/>
      <c r="E9" s="10"/>
      <c r="F9" s="12"/>
      <c r="G9" s="12"/>
      <c r="H9" s="10"/>
      <c r="I9" s="12"/>
      <c r="J9" s="12"/>
      <c r="K9" s="10"/>
      <c r="L9" s="12">
        <v>100</v>
      </c>
      <c r="M9" s="12">
        <f>L9*B5/C5</f>
        <v>100</v>
      </c>
      <c r="N9" s="10">
        <f>(L9*B5/1000)/0.5</f>
        <v>2</v>
      </c>
      <c r="O9" s="12"/>
      <c r="P9" s="12"/>
      <c r="Q9" s="10"/>
      <c r="R9" s="12"/>
      <c r="S9" s="12"/>
      <c r="T9" s="10"/>
      <c r="U9" s="12"/>
      <c r="V9" s="12"/>
      <c r="W9" s="10"/>
      <c r="X9" s="12"/>
      <c r="Y9" s="12"/>
      <c r="Z9" s="10"/>
      <c r="AA9" s="12"/>
      <c r="AB9" s="12"/>
      <c r="AC9" s="10"/>
      <c r="AD9" s="5" t="s">
        <v>254</v>
      </c>
      <c r="AE9" s="11" t="s">
        <v>39</v>
      </c>
      <c r="AF9" s="12"/>
      <c r="AG9" s="12"/>
      <c r="AH9" s="10"/>
      <c r="AI9" s="12"/>
      <c r="AJ9" s="12"/>
      <c r="AK9" s="10"/>
      <c r="AL9" s="12"/>
      <c r="AM9" s="12"/>
      <c r="AN9" s="28"/>
      <c r="AO9" s="12"/>
      <c r="AP9" s="12"/>
      <c r="AQ9" s="10"/>
      <c r="AR9" s="12"/>
      <c r="AS9" s="12"/>
      <c r="AT9" s="10"/>
      <c r="AU9" s="17">
        <f>E9+H9+K9+N9+Q9+T9+W9+Z9+AC9+AH9+AK9+AQ9+AT9+AN9</f>
        <v>2</v>
      </c>
      <c r="AV9" t="s">
        <v>300</v>
      </c>
      <c r="AW9" s="47">
        <f t="shared" ref="AW9:AW38" si="0">C9+F9+I9+L9+O9+R9+U9+X9+AA9+AF9+AI9+AL9+AO9+AR9</f>
        <v>100</v>
      </c>
    </row>
    <row r="10" spans="1:49" x14ac:dyDescent="0.25">
      <c r="A10" s="5" t="s">
        <v>19</v>
      </c>
      <c r="B10" s="11" t="s">
        <v>38</v>
      </c>
      <c r="C10" s="12">
        <v>150</v>
      </c>
      <c r="D10" s="12">
        <f>C10*B5/C5</f>
        <v>150</v>
      </c>
      <c r="E10" s="10">
        <f>(C10*B5/1000)</f>
        <v>1.5</v>
      </c>
      <c r="F10" s="12">
        <v>106</v>
      </c>
      <c r="G10" s="12">
        <f>F10*B5/C5</f>
        <v>106</v>
      </c>
      <c r="H10" s="10">
        <f>(F10*B5/1000)</f>
        <v>1.06</v>
      </c>
      <c r="I10" s="12"/>
      <c r="J10" s="12"/>
      <c r="K10" s="10"/>
      <c r="L10" s="12"/>
      <c r="M10" s="12"/>
      <c r="N10" s="10"/>
      <c r="O10" s="12"/>
      <c r="P10" s="12"/>
      <c r="Q10" s="10"/>
      <c r="R10" s="12"/>
      <c r="S10" s="12"/>
      <c r="T10" s="10"/>
      <c r="U10" s="12"/>
      <c r="V10" s="12"/>
      <c r="W10" s="10"/>
      <c r="X10" s="12"/>
      <c r="Y10" s="12"/>
      <c r="Z10" s="10"/>
      <c r="AA10" s="12"/>
      <c r="AB10" s="12"/>
      <c r="AC10" s="10"/>
      <c r="AD10" s="5" t="s">
        <v>19</v>
      </c>
      <c r="AE10" s="11" t="s">
        <v>38</v>
      </c>
      <c r="AF10" s="12"/>
      <c r="AG10" s="12"/>
      <c r="AH10" s="10"/>
      <c r="AI10" s="12"/>
      <c r="AJ10" s="12"/>
      <c r="AK10" s="10"/>
      <c r="AL10" s="12"/>
      <c r="AM10" s="12"/>
      <c r="AN10" s="28"/>
      <c r="AO10" s="12"/>
      <c r="AP10" s="12"/>
      <c r="AQ10" s="10"/>
      <c r="AR10" s="12"/>
      <c r="AS10" s="12"/>
      <c r="AT10" s="10"/>
      <c r="AU10" s="17">
        <f t="shared" ref="AU10:AU38" si="1">E10+H10+K10+N10+Q10+T10+W10+Z10+AC10+AH10+AK10+AQ10+AT10+AN10</f>
        <v>2.56</v>
      </c>
      <c r="AW10" s="47">
        <f t="shared" si="0"/>
        <v>256</v>
      </c>
    </row>
    <row r="11" spans="1:49" x14ac:dyDescent="0.25">
      <c r="A11" s="5" t="s">
        <v>27</v>
      </c>
      <c r="B11" s="11" t="s">
        <v>18</v>
      </c>
      <c r="C11" s="12"/>
      <c r="D11" s="12"/>
      <c r="E11" s="10"/>
      <c r="F11" s="12"/>
      <c r="G11" s="12"/>
      <c r="H11" s="10"/>
      <c r="I11" s="12"/>
      <c r="J11" s="12"/>
      <c r="K11" s="10"/>
      <c r="L11" s="12">
        <v>20</v>
      </c>
      <c r="M11" s="12">
        <f>L11*B5/C5</f>
        <v>20</v>
      </c>
      <c r="N11" s="10">
        <f>(L11*B5/1000)</f>
        <v>0.2</v>
      </c>
      <c r="O11" s="12"/>
      <c r="P11" s="12"/>
      <c r="Q11" s="10"/>
      <c r="R11" s="12"/>
      <c r="S11" s="12"/>
      <c r="T11" s="10"/>
      <c r="U11" s="12"/>
      <c r="V11" s="12"/>
      <c r="W11" s="10"/>
      <c r="X11" s="12"/>
      <c r="Y11" s="12"/>
      <c r="Z11" s="10"/>
      <c r="AA11" s="12"/>
      <c r="AB11" s="12"/>
      <c r="AC11" s="10"/>
      <c r="AD11" s="5" t="s">
        <v>27</v>
      </c>
      <c r="AE11" s="11" t="s">
        <v>18</v>
      </c>
      <c r="AF11" s="12"/>
      <c r="AG11" s="12"/>
      <c r="AH11" s="10"/>
      <c r="AI11" s="12"/>
      <c r="AJ11" s="12"/>
      <c r="AK11" s="10"/>
      <c r="AL11" s="12"/>
      <c r="AM11" s="12"/>
      <c r="AN11" s="28"/>
      <c r="AO11" s="12"/>
      <c r="AP11" s="12"/>
      <c r="AQ11" s="10"/>
      <c r="AR11" s="12"/>
      <c r="AS11" s="12"/>
      <c r="AT11" s="10"/>
      <c r="AU11" s="17">
        <f t="shared" si="1"/>
        <v>0.2</v>
      </c>
      <c r="AW11" s="47">
        <f t="shared" si="0"/>
        <v>20</v>
      </c>
    </row>
    <row r="12" spans="1:49" x14ac:dyDescent="0.25">
      <c r="A12" s="5" t="s">
        <v>276</v>
      </c>
      <c r="B12" s="11" t="s">
        <v>18</v>
      </c>
      <c r="C12" s="12">
        <v>24</v>
      </c>
      <c r="D12" s="12">
        <f>C12*B5/C5</f>
        <v>24</v>
      </c>
      <c r="E12" s="10">
        <f>(C12*B5/1000)</f>
        <v>0.24</v>
      </c>
      <c r="F12" s="12"/>
      <c r="G12" s="12"/>
      <c r="H12" s="10"/>
      <c r="I12" s="12"/>
      <c r="J12" s="12"/>
      <c r="K12" s="10"/>
      <c r="L12" s="12"/>
      <c r="M12" s="12"/>
      <c r="N12" s="10"/>
      <c r="O12" s="12"/>
      <c r="P12" s="12"/>
      <c r="Q12" s="10"/>
      <c r="R12" s="12"/>
      <c r="S12" s="12"/>
      <c r="T12" s="10"/>
      <c r="U12" s="12"/>
      <c r="V12" s="12"/>
      <c r="W12" s="10"/>
      <c r="X12" s="12"/>
      <c r="Y12" s="12"/>
      <c r="Z12" s="10"/>
      <c r="AA12" s="12"/>
      <c r="AB12" s="12"/>
      <c r="AC12" s="10"/>
      <c r="AD12" s="5" t="s">
        <v>276</v>
      </c>
      <c r="AE12" s="11" t="s">
        <v>18</v>
      </c>
      <c r="AF12" s="12"/>
      <c r="AG12" s="12"/>
      <c r="AH12" s="10"/>
      <c r="AI12" s="12"/>
      <c r="AJ12" s="12"/>
      <c r="AK12" s="10"/>
      <c r="AL12" s="12"/>
      <c r="AM12" s="12"/>
      <c r="AN12" s="28"/>
      <c r="AO12" s="12"/>
      <c r="AP12" s="12"/>
      <c r="AQ12" s="10"/>
      <c r="AR12" s="12"/>
      <c r="AS12" s="12"/>
      <c r="AT12" s="10"/>
      <c r="AU12" s="17">
        <f t="shared" si="1"/>
        <v>0.24</v>
      </c>
      <c r="AW12" s="47">
        <f t="shared" si="0"/>
        <v>24</v>
      </c>
    </row>
    <row r="13" spans="1:49" x14ac:dyDescent="0.25">
      <c r="A13" s="5" t="s">
        <v>105</v>
      </c>
      <c r="B13" s="11" t="s">
        <v>18</v>
      </c>
      <c r="C13" s="12">
        <v>3</v>
      </c>
      <c r="D13" s="12">
        <f>C13*B5/C5</f>
        <v>3</v>
      </c>
      <c r="E13" s="10">
        <f>(C13*B5/1000)</f>
        <v>0.03</v>
      </c>
      <c r="F13" s="12"/>
      <c r="G13" s="12"/>
      <c r="H13" s="10"/>
      <c r="I13" s="12">
        <v>5</v>
      </c>
      <c r="J13" s="12">
        <f>I13*B5/C5</f>
        <v>5</v>
      </c>
      <c r="K13" s="10">
        <f>(I13*B5/1000)</f>
        <v>0.05</v>
      </c>
      <c r="L13" s="12"/>
      <c r="M13" s="12"/>
      <c r="N13" s="10"/>
      <c r="O13" s="12"/>
      <c r="P13" s="12"/>
      <c r="Q13" s="10"/>
      <c r="R13" s="12">
        <v>1.6</v>
      </c>
      <c r="S13" s="12">
        <f>R13*B5/C5</f>
        <v>1.6</v>
      </c>
      <c r="T13" s="10">
        <f>(R13*B5/1000)</f>
        <v>1.6E-2</v>
      </c>
      <c r="U13" s="12"/>
      <c r="V13" s="12"/>
      <c r="W13" s="10"/>
      <c r="X13" s="12">
        <v>5</v>
      </c>
      <c r="Y13" s="12">
        <f>X13*B5/C5</f>
        <v>5</v>
      </c>
      <c r="Z13" s="10">
        <f>(X13*B5/1000)</f>
        <v>0.05</v>
      </c>
      <c r="AA13" s="12"/>
      <c r="AB13" s="12"/>
      <c r="AC13" s="10"/>
      <c r="AD13" s="5" t="s">
        <v>105</v>
      </c>
      <c r="AE13" s="11" t="s">
        <v>18</v>
      </c>
      <c r="AF13" s="12"/>
      <c r="AG13" s="12"/>
      <c r="AH13" s="10"/>
      <c r="AI13" s="12"/>
      <c r="AJ13" s="12"/>
      <c r="AK13" s="10"/>
      <c r="AL13" s="12"/>
      <c r="AM13" s="12"/>
      <c r="AN13" s="28"/>
      <c r="AO13" s="12"/>
      <c r="AP13" s="12"/>
      <c r="AQ13" s="10"/>
      <c r="AR13" s="12"/>
      <c r="AS13" s="12"/>
      <c r="AT13" s="10"/>
      <c r="AU13" s="17">
        <f t="shared" si="1"/>
        <v>0.14600000000000002</v>
      </c>
      <c r="AW13" s="47">
        <f t="shared" si="0"/>
        <v>14.6</v>
      </c>
    </row>
    <row r="14" spans="1:49" x14ac:dyDescent="0.25">
      <c r="A14" s="5" t="s">
        <v>23</v>
      </c>
      <c r="B14" s="11" t="s">
        <v>18</v>
      </c>
      <c r="C14" s="12">
        <v>4</v>
      </c>
      <c r="D14" s="12">
        <f>C14*B5/C5</f>
        <v>4</v>
      </c>
      <c r="E14" s="10">
        <f>(C14*B5/1000)</f>
        <v>0.04</v>
      </c>
      <c r="F14" s="12">
        <v>10</v>
      </c>
      <c r="G14" s="12">
        <f>F14*B5/C5</f>
        <v>10</v>
      </c>
      <c r="H14" s="10">
        <f>(F14*B5/1000)</f>
        <v>0.1</v>
      </c>
      <c r="I14" s="12"/>
      <c r="J14" s="12"/>
      <c r="K14" s="10"/>
      <c r="L14" s="12"/>
      <c r="M14" s="12"/>
      <c r="N14" s="10"/>
      <c r="O14" s="12"/>
      <c r="P14" s="12"/>
      <c r="Q14" s="10"/>
      <c r="R14" s="12"/>
      <c r="S14" s="12"/>
      <c r="T14" s="10"/>
      <c r="U14" s="12"/>
      <c r="V14" s="12"/>
      <c r="W14" s="10"/>
      <c r="X14" s="12"/>
      <c r="Y14" s="12"/>
      <c r="Z14" s="10"/>
      <c r="AA14" s="12">
        <v>10.8</v>
      </c>
      <c r="AB14" s="12">
        <f>AA14*B5/C5</f>
        <v>10.8</v>
      </c>
      <c r="AC14" s="10">
        <f>(AA14*B5/1000)</f>
        <v>0.108</v>
      </c>
      <c r="AD14" s="5" t="s">
        <v>23</v>
      </c>
      <c r="AE14" s="11" t="s">
        <v>18</v>
      </c>
      <c r="AF14" s="12"/>
      <c r="AG14" s="12"/>
      <c r="AH14" s="10"/>
      <c r="AI14" s="12">
        <v>1.5</v>
      </c>
      <c r="AJ14" s="12">
        <f>AI14*B5/C5</f>
        <v>1.5</v>
      </c>
      <c r="AK14" s="10">
        <f>(AI14*B5/1000)</f>
        <v>1.4999999999999999E-2</v>
      </c>
      <c r="AL14" s="12"/>
      <c r="AM14" s="12"/>
      <c r="AN14" s="28"/>
      <c r="AO14" s="12">
        <v>6</v>
      </c>
      <c r="AP14" s="12">
        <f>AO14*B5/C5</f>
        <v>6</v>
      </c>
      <c r="AQ14" s="10">
        <f>(AO14*B5/1000)</f>
        <v>0.06</v>
      </c>
      <c r="AR14" s="12"/>
      <c r="AS14" s="12"/>
      <c r="AT14" s="10"/>
      <c r="AU14" s="17">
        <f t="shared" si="1"/>
        <v>0.32300000000000001</v>
      </c>
      <c r="AW14" s="47">
        <f t="shared" si="0"/>
        <v>32.299999999999997</v>
      </c>
    </row>
    <row r="15" spans="1:49" x14ac:dyDescent="0.25">
      <c r="A15" s="5" t="s">
        <v>70</v>
      </c>
      <c r="B15" s="11" t="s">
        <v>18</v>
      </c>
      <c r="C15" s="12"/>
      <c r="D15" s="12"/>
      <c r="E15" s="10"/>
      <c r="F15" s="12">
        <v>2.25</v>
      </c>
      <c r="G15" s="12">
        <f>F15*B5/C5</f>
        <v>2.25</v>
      </c>
      <c r="H15" s="10">
        <f>(F15*B5/1000)</f>
        <v>2.2499999999999999E-2</v>
      </c>
      <c r="I15" s="12"/>
      <c r="J15" s="12"/>
      <c r="K15" s="10"/>
      <c r="L15" s="12"/>
      <c r="M15" s="12"/>
      <c r="N15" s="10"/>
      <c r="O15" s="12"/>
      <c r="P15" s="12"/>
      <c r="Q15" s="10"/>
      <c r="R15" s="12"/>
      <c r="S15" s="12"/>
      <c r="T15" s="10"/>
      <c r="U15" s="12"/>
      <c r="V15" s="12"/>
      <c r="W15" s="10"/>
      <c r="X15" s="12"/>
      <c r="Y15" s="12"/>
      <c r="Z15" s="10"/>
      <c r="AA15" s="12"/>
      <c r="AB15" s="12"/>
      <c r="AC15" s="10"/>
      <c r="AD15" s="5" t="s">
        <v>70</v>
      </c>
      <c r="AE15" s="11" t="s">
        <v>18</v>
      </c>
      <c r="AF15" s="12"/>
      <c r="AG15" s="12"/>
      <c r="AH15" s="10"/>
      <c r="AI15" s="12"/>
      <c r="AJ15" s="12"/>
      <c r="AK15" s="10"/>
      <c r="AL15" s="12"/>
      <c r="AM15" s="12"/>
      <c r="AN15" s="28"/>
      <c r="AO15" s="12"/>
      <c r="AP15" s="12"/>
      <c r="AQ15" s="10"/>
      <c r="AR15" s="12"/>
      <c r="AS15" s="12"/>
      <c r="AT15" s="10"/>
      <c r="AU15" s="17">
        <f t="shared" si="1"/>
        <v>2.2499999999999999E-2</v>
      </c>
      <c r="AW15" s="47">
        <f t="shared" si="0"/>
        <v>2.25</v>
      </c>
    </row>
    <row r="16" spans="1:49" x14ac:dyDescent="0.25">
      <c r="A16" s="5" t="s">
        <v>287</v>
      </c>
      <c r="B16" s="11" t="s">
        <v>39</v>
      </c>
      <c r="C16" s="12"/>
      <c r="D16" s="12"/>
      <c r="E16" s="10"/>
      <c r="F16" s="12"/>
      <c r="G16" s="12"/>
      <c r="H16" s="10"/>
      <c r="I16" s="12">
        <v>35</v>
      </c>
      <c r="J16" s="12">
        <f>I16*B5/C5</f>
        <v>35</v>
      </c>
      <c r="K16" s="10">
        <f>(I16*B5/1000)/0.3</f>
        <v>1.1666666666666667</v>
      </c>
      <c r="L16" s="12"/>
      <c r="M16" s="12"/>
      <c r="N16" s="10"/>
      <c r="O16" s="12"/>
      <c r="P16" s="12"/>
      <c r="Q16" s="10"/>
      <c r="R16" s="12"/>
      <c r="S16" s="12"/>
      <c r="T16" s="10"/>
      <c r="U16" s="12"/>
      <c r="V16" s="12"/>
      <c r="W16" s="10"/>
      <c r="X16" s="12"/>
      <c r="Y16" s="12"/>
      <c r="Z16" s="10"/>
      <c r="AA16" s="12"/>
      <c r="AB16" s="12"/>
      <c r="AC16" s="10"/>
      <c r="AD16" s="5" t="s">
        <v>287</v>
      </c>
      <c r="AE16" s="11" t="s">
        <v>39</v>
      </c>
      <c r="AF16" s="12"/>
      <c r="AG16" s="12"/>
      <c r="AH16" s="10"/>
      <c r="AI16" s="12"/>
      <c r="AJ16" s="12"/>
      <c r="AK16" s="10"/>
      <c r="AL16" s="12"/>
      <c r="AM16" s="12"/>
      <c r="AN16" s="28"/>
      <c r="AO16" s="12"/>
      <c r="AP16" s="12"/>
      <c r="AQ16" s="10"/>
      <c r="AR16" s="12"/>
      <c r="AS16" s="12"/>
      <c r="AT16" s="10"/>
      <c r="AU16" s="17">
        <f t="shared" si="1"/>
        <v>1.1666666666666667</v>
      </c>
      <c r="AV16" t="s">
        <v>41</v>
      </c>
      <c r="AW16" s="47">
        <f t="shared" si="0"/>
        <v>35</v>
      </c>
    </row>
    <row r="17" spans="1:49" x14ac:dyDescent="0.25">
      <c r="A17" s="5" t="s">
        <v>26</v>
      </c>
      <c r="B17" s="11" t="s">
        <v>39</v>
      </c>
      <c r="C17" s="12"/>
      <c r="D17" s="12"/>
      <c r="E17" s="10"/>
      <c r="F17" s="12"/>
      <c r="G17" s="12"/>
      <c r="H17" s="10"/>
      <c r="I17" s="12"/>
      <c r="J17" s="12"/>
      <c r="K17" s="10"/>
      <c r="L17" s="12"/>
      <c r="M17" s="12"/>
      <c r="N17" s="10"/>
      <c r="O17" s="12"/>
      <c r="P17" s="12"/>
      <c r="Q17" s="10"/>
      <c r="R17" s="12"/>
      <c r="S17" s="12"/>
      <c r="T17" s="10"/>
      <c r="U17" s="12"/>
      <c r="V17" s="12"/>
      <c r="W17" s="10"/>
      <c r="X17" s="12"/>
      <c r="Y17" s="12"/>
      <c r="Z17" s="10"/>
      <c r="AA17" s="12"/>
      <c r="AB17" s="12"/>
      <c r="AC17" s="10"/>
      <c r="AD17" s="5" t="s">
        <v>26</v>
      </c>
      <c r="AE17" s="11" t="s">
        <v>39</v>
      </c>
      <c r="AF17" s="12">
        <v>38</v>
      </c>
      <c r="AG17" s="12">
        <f>AF17*B5/C5</f>
        <v>38</v>
      </c>
      <c r="AH17" s="10">
        <f>(AF17*B5/1000)/0.6</f>
        <v>0.63333333333333341</v>
      </c>
      <c r="AI17" s="12"/>
      <c r="AJ17" s="12"/>
      <c r="AK17" s="10"/>
      <c r="AL17" s="12"/>
      <c r="AM17" s="12"/>
      <c r="AN17" s="28"/>
      <c r="AO17" s="12"/>
      <c r="AP17" s="12"/>
      <c r="AQ17" s="10"/>
      <c r="AR17" s="12"/>
      <c r="AS17" s="12"/>
      <c r="AT17" s="10"/>
      <c r="AU17" s="17">
        <f t="shared" si="1"/>
        <v>0.63333333333333341</v>
      </c>
      <c r="AV17" t="s">
        <v>42</v>
      </c>
      <c r="AW17" s="47">
        <f t="shared" si="0"/>
        <v>38</v>
      </c>
    </row>
    <row r="18" spans="1:49" x14ac:dyDescent="0.25">
      <c r="A18" s="5" t="s">
        <v>258</v>
      </c>
      <c r="B18" s="11" t="s">
        <v>18</v>
      </c>
      <c r="C18" s="12"/>
      <c r="D18" s="12"/>
      <c r="E18" s="10"/>
      <c r="F18" s="12"/>
      <c r="G18" s="12"/>
      <c r="H18" s="10"/>
      <c r="I18" s="12"/>
      <c r="J18" s="12"/>
      <c r="K18" s="10"/>
      <c r="L18" s="12"/>
      <c r="M18" s="12"/>
      <c r="N18" s="10"/>
      <c r="O18" s="12"/>
      <c r="P18" s="12"/>
      <c r="Q18" s="10"/>
      <c r="R18" s="12">
        <v>0.8</v>
      </c>
      <c r="S18" s="12">
        <f>R18*B5/C5</f>
        <v>0.8</v>
      </c>
      <c r="T18" s="10">
        <f>(R18*B5/1000)</f>
        <v>8.0000000000000002E-3</v>
      </c>
      <c r="U18" s="12"/>
      <c r="V18" s="12"/>
      <c r="W18" s="10"/>
      <c r="X18" s="12"/>
      <c r="Y18" s="12"/>
      <c r="Z18" s="10"/>
      <c r="AA18" s="12"/>
      <c r="AB18" s="12"/>
      <c r="AC18" s="10"/>
      <c r="AD18" s="5" t="s">
        <v>258</v>
      </c>
      <c r="AE18" s="11" t="s">
        <v>18</v>
      </c>
      <c r="AF18" s="12"/>
      <c r="AG18" s="12"/>
      <c r="AH18" s="10"/>
      <c r="AI18" s="12">
        <v>3</v>
      </c>
      <c r="AJ18" s="12">
        <f>AI18*B5/C5</f>
        <v>3</v>
      </c>
      <c r="AK18" s="10">
        <f>(AI18*B5/1000)</f>
        <v>0.03</v>
      </c>
      <c r="AL18" s="12"/>
      <c r="AM18" s="12"/>
      <c r="AN18" s="28"/>
      <c r="AO18" s="12"/>
      <c r="AP18" s="12"/>
      <c r="AQ18" s="10"/>
      <c r="AR18" s="12"/>
      <c r="AS18" s="12"/>
      <c r="AT18" s="10"/>
      <c r="AU18" s="17">
        <f t="shared" si="1"/>
        <v>3.7999999999999999E-2</v>
      </c>
      <c r="AW18" s="47">
        <f t="shared" si="0"/>
        <v>3.8</v>
      </c>
    </row>
    <row r="19" spans="1:49" x14ac:dyDescent="0.25">
      <c r="A19" s="5" t="s">
        <v>28</v>
      </c>
      <c r="B19" s="11" t="s">
        <v>18</v>
      </c>
      <c r="C19" s="12"/>
      <c r="D19" s="12"/>
      <c r="E19" s="10"/>
      <c r="F19" s="12"/>
      <c r="G19" s="12"/>
      <c r="H19" s="10"/>
      <c r="I19" s="12"/>
      <c r="J19" s="12"/>
      <c r="K19" s="10"/>
      <c r="L19" s="12"/>
      <c r="M19" s="12"/>
      <c r="N19" s="10"/>
      <c r="O19" s="12">
        <v>60</v>
      </c>
      <c r="P19" s="12">
        <f>O19*B5/C5</f>
        <v>60</v>
      </c>
      <c r="Q19" s="10">
        <f>(O19*B5/1000)</f>
        <v>0.6</v>
      </c>
      <c r="R19" s="12"/>
      <c r="S19" s="12"/>
      <c r="T19" s="10"/>
      <c r="U19" s="12"/>
      <c r="V19" s="12"/>
      <c r="W19" s="10"/>
      <c r="X19" s="12"/>
      <c r="Y19" s="12"/>
      <c r="Z19" s="10"/>
      <c r="AA19" s="12"/>
      <c r="AB19" s="12"/>
      <c r="AC19" s="10"/>
      <c r="AD19" s="5" t="s">
        <v>28</v>
      </c>
      <c r="AE19" s="11" t="s">
        <v>18</v>
      </c>
      <c r="AF19" s="12"/>
      <c r="AG19" s="12"/>
      <c r="AH19" s="10"/>
      <c r="AI19" s="12"/>
      <c r="AJ19" s="12"/>
      <c r="AK19" s="10"/>
      <c r="AL19" s="12"/>
      <c r="AM19" s="12"/>
      <c r="AN19" s="28"/>
      <c r="AO19" s="12"/>
      <c r="AP19" s="12"/>
      <c r="AQ19" s="10"/>
      <c r="AR19" s="12"/>
      <c r="AS19" s="12"/>
      <c r="AT19" s="10"/>
      <c r="AU19" s="17">
        <f t="shared" si="1"/>
        <v>0.6</v>
      </c>
      <c r="AW19" s="47">
        <f t="shared" si="0"/>
        <v>60</v>
      </c>
    </row>
    <row r="20" spans="1:49" x14ac:dyDescent="0.25">
      <c r="A20" s="5" t="s">
        <v>29</v>
      </c>
      <c r="B20" s="11" t="s">
        <v>18</v>
      </c>
      <c r="C20" s="12"/>
      <c r="D20" s="12"/>
      <c r="E20" s="10"/>
      <c r="F20" s="12"/>
      <c r="G20" s="12"/>
      <c r="H20" s="10"/>
      <c r="I20" s="12"/>
      <c r="J20" s="12"/>
      <c r="K20" s="10"/>
      <c r="L20" s="12"/>
      <c r="M20" s="12"/>
      <c r="N20" s="10"/>
      <c r="O20" s="12"/>
      <c r="P20" s="12"/>
      <c r="Q20" s="10"/>
      <c r="R20" s="12">
        <v>86</v>
      </c>
      <c r="S20" s="12">
        <f>R20*B5/C5</f>
        <v>86</v>
      </c>
      <c r="T20" s="10">
        <f>(R20*B5/1000)</f>
        <v>0.86</v>
      </c>
      <c r="U20" s="12"/>
      <c r="V20" s="12"/>
      <c r="W20" s="10"/>
      <c r="X20" s="12"/>
      <c r="Y20" s="12"/>
      <c r="Z20" s="10"/>
      <c r="AA20" s="12"/>
      <c r="AB20" s="12"/>
      <c r="AC20" s="10"/>
      <c r="AD20" s="5" t="s">
        <v>29</v>
      </c>
      <c r="AE20" s="11" t="s">
        <v>18</v>
      </c>
      <c r="AF20" s="12"/>
      <c r="AG20" s="12"/>
      <c r="AH20" s="10"/>
      <c r="AI20" s="12"/>
      <c r="AJ20" s="12"/>
      <c r="AK20" s="10"/>
      <c r="AL20" s="12"/>
      <c r="AM20" s="12"/>
      <c r="AN20" s="28"/>
      <c r="AO20" s="12"/>
      <c r="AP20" s="12"/>
      <c r="AQ20" s="10"/>
      <c r="AR20" s="12"/>
      <c r="AS20" s="12"/>
      <c r="AT20" s="10"/>
      <c r="AU20" s="17">
        <f t="shared" si="1"/>
        <v>0.86</v>
      </c>
      <c r="AW20" s="47">
        <f t="shared" si="0"/>
        <v>86</v>
      </c>
    </row>
    <row r="21" spans="1:49" x14ac:dyDescent="0.25">
      <c r="A21" s="5" t="s">
        <v>262</v>
      </c>
      <c r="B21" s="11" t="s">
        <v>18</v>
      </c>
      <c r="C21" s="12"/>
      <c r="D21" s="12"/>
      <c r="E21" s="10"/>
      <c r="F21" s="12"/>
      <c r="G21" s="12"/>
      <c r="H21" s="10"/>
      <c r="I21" s="12"/>
      <c r="J21" s="12"/>
      <c r="K21" s="10"/>
      <c r="L21" s="12"/>
      <c r="M21" s="12"/>
      <c r="N21" s="10"/>
      <c r="O21" s="12"/>
      <c r="P21" s="12"/>
      <c r="Q21" s="10"/>
      <c r="R21" s="12">
        <v>9</v>
      </c>
      <c r="S21" s="12">
        <f>R21*B5/C5</f>
        <v>9</v>
      </c>
      <c r="T21" s="10">
        <f>(R21*B5/1000)</f>
        <v>0.09</v>
      </c>
      <c r="U21" s="12"/>
      <c r="V21" s="12"/>
      <c r="W21" s="10"/>
      <c r="X21" s="12">
        <v>20</v>
      </c>
      <c r="Y21" s="12">
        <f>X21*B5/C5</f>
        <v>20</v>
      </c>
      <c r="Z21" s="10">
        <f>(X21*B5/1000)</f>
        <v>0.2</v>
      </c>
      <c r="AA21" s="12"/>
      <c r="AB21" s="12"/>
      <c r="AC21" s="10"/>
      <c r="AD21" s="5" t="s">
        <v>262</v>
      </c>
      <c r="AE21" s="11" t="s">
        <v>18</v>
      </c>
      <c r="AF21" s="12"/>
      <c r="AG21" s="12"/>
      <c r="AH21" s="10"/>
      <c r="AI21" s="12"/>
      <c r="AJ21" s="12"/>
      <c r="AK21" s="10"/>
      <c r="AL21" s="12"/>
      <c r="AM21" s="12"/>
      <c r="AN21" s="28"/>
      <c r="AO21" s="12"/>
      <c r="AP21" s="12"/>
      <c r="AQ21" s="10"/>
      <c r="AR21" s="12"/>
      <c r="AS21" s="12"/>
      <c r="AT21" s="10"/>
      <c r="AU21" s="17">
        <f t="shared" si="1"/>
        <v>0.29000000000000004</v>
      </c>
      <c r="AW21" s="47">
        <f t="shared" si="0"/>
        <v>29</v>
      </c>
    </row>
    <row r="22" spans="1:49" x14ac:dyDescent="0.25">
      <c r="A22" s="5" t="s">
        <v>30</v>
      </c>
      <c r="B22" s="11" t="s">
        <v>18</v>
      </c>
      <c r="C22" s="12"/>
      <c r="D22" s="12"/>
      <c r="E22" s="10"/>
      <c r="F22" s="12"/>
      <c r="G22" s="12"/>
      <c r="H22" s="10"/>
      <c r="I22" s="12"/>
      <c r="J22" s="12"/>
      <c r="K22" s="10"/>
      <c r="L22" s="12"/>
      <c r="M22" s="12"/>
      <c r="N22" s="10"/>
      <c r="O22" s="12"/>
      <c r="P22" s="12"/>
      <c r="Q22" s="10"/>
      <c r="R22" s="12">
        <v>12</v>
      </c>
      <c r="S22" s="12">
        <f>R22*B5/C5</f>
        <v>12</v>
      </c>
      <c r="T22" s="10">
        <f>(R22*B5/1000)</f>
        <v>0.12</v>
      </c>
      <c r="U22" s="12"/>
      <c r="V22" s="12"/>
      <c r="W22" s="10"/>
      <c r="X22" s="12"/>
      <c r="Y22" s="12"/>
      <c r="Z22" s="10"/>
      <c r="AA22" s="12"/>
      <c r="AB22" s="12"/>
      <c r="AC22" s="10"/>
      <c r="AD22" s="5" t="s">
        <v>30</v>
      </c>
      <c r="AE22" s="11" t="s">
        <v>18</v>
      </c>
      <c r="AF22" s="12"/>
      <c r="AG22" s="12"/>
      <c r="AH22" s="10"/>
      <c r="AI22" s="12"/>
      <c r="AJ22" s="12"/>
      <c r="AK22" s="10"/>
      <c r="AL22" s="12"/>
      <c r="AM22" s="12"/>
      <c r="AN22" s="28"/>
      <c r="AO22" s="12"/>
      <c r="AP22" s="12"/>
      <c r="AQ22" s="10"/>
      <c r="AR22" s="12"/>
      <c r="AS22" s="12"/>
      <c r="AT22" s="10"/>
      <c r="AU22" s="17">
        <f t="shared" si="1"/>
        <v>0.12</v>
      </c>
      <c r="AW22" s="47">
        <f t="shared" si="0"/>
        <v>12</v>
      </c>
    </row>
    <row r="23" spans="1:49" x14ac:dyDescent="0.25">
      <c r="A23" s="5" t="s">
        <v>260</v>
      </c>
      <c r="B23" s="11" t="s">
        <v>18</v>
      </c>
      <c r="C23" s="12"/>
      <c r="D23" s="12"/>
      <c r="E23" s="10"/>
      <c r="F23" s="12"/>
      <c r="G23" s="12"/>
      <c r="H23" s="10"/>
      <c r="I23" s="12"/>
      <c r="J23" s="12"/>
      <c r="K23" s="10"/>
      <c r="L23" s="12"/>
      <c r="M23" s="12"/>
      <c r="N23" s="10"/>
      <c r="O23" s="12"/>
      <c r="P23" s="12"/>
      <c r="Q23" s="10"/>
      <c r="R23" s="12"/>
      <c r="S23" s="12"/>
      <c r="T23" s="10"/>
      <c r="U23" s="12"/>
      <c r="V23" s="12"/>
      <c r="W23" s="10"/>
      <c r="X23" s="12">
        <v>151.30000000000001</v>
      </c>
      <c r="Y23" s="12">
        <f>X23*B5/C5</f>
        <v>151.30000000000001</v>
      </c>
      <c r="Z23" s="10">
        <f>(X23*B5/1000)</f>
        <v>1.5129999999999999</v>
      </c>
      <c r="AA23" s="12"/>
      <c r="AB23" s="12"/>
      <c r="AC23" s="10"/>
      <c r="AD23" s="5" t="s">
        <v>260</v>
      </c>
      <c r="AE23" s="11" t="s">
        <v>18</v>
      </c>
      <c r="AF23" s="12"/>
      <c r="AG23" s="12"/>
      <c r="AH23" s="10"/>
      <c r="AI23" s="12"/>
      <c r="AJ23" s="12"/>
      <c r="AK23" s="10"/>
      <c r="AL23" s="12"/>
      <c r="AM23" s="12"/>
      <c r="AN23" s="28"/>
      <c r="AO23" s="12"/>
      <c r="AP23" s="12"/>
      <c r="AQ23" s="10"/>
      <c r="AR23" s="12"/>
      <c r="AS23" s="12"/>
      <c r="AT23" s="10"/>
      <c r="AU23" s="17">
        <f t="shared" si="1"/>
        <v>1.5129999999999999</v>
      </c>
      <c r="AW23" s="47">
        <f t="shared" si="0"/>
        <v>151.30000000000001</v>
      </c>
    </row>
    <row r="24" spans="1:49" x14ac:dyDescent="0.25">
      <c r="A24" s="5" t="s">
        <v>261</v>
      </c>
      <c r="B24" s="11" t="s">
        <v>18</v>
      </c>
      <c r="C24" s="12"/>
      <c r="D24" s="12"/>
      <c r="E24" s="10"/>
      <c r="F24" s="12"/>
      <c r="G24" s="12"/>
      <c r="H24" s="10"/>
      <c r="I24" s="12"/>
      <c r="J24" s="12"/>
      <c r="K24" s="10"/>
      <c r="L24" s="12"/>
      <c r="M24" s="12"/>
      <c r="N24" s="10"/>
      <c r="O24" s="12"/>
      <c r="P24" s="12"/>
      <c r="Q24" s="10"/>
      <c r="R24" s="12">
        <v>10</v>
      </c>
      <c r="S24" s="12">
        <f>R24*B5/C5</f>
        <v>10</v>
      </c>
      <c r="T24" s="10">
        <f>(R24*B5/1000)</f>
        <v>0.1</v>
      </c>
      <c r="U24" s="12"/>
      <c r="V24" s="12"/>
      <c r="W24" s="10"/>
      <c r="X24" s="12"/>
      <c r="Y24" s="12"/>
      <c r="Z24" s="10"/>
      <c r="AA24" s="12"/>
      <c r="AB24" s="12"/>
      <c r="AC24" s="10"/>
      <c r="AD24" s="5" t="s">
        <v>261</v>
      </c>
      <c r="AE24" s="11" t="s">
        <v>18</v>
      </c>
      <c r="AF24" s="12"/>
      <c r="AG24" s="12"/>
      <c r="AH24" s="10"/>
      <c r="AI24" s="12"/>
      <c r="AJ24" s="12"/>
      <c r="AK24" s="10"/>
      <c r="AL24" s="12"/>
      <c r="AM24" s="12"/>
      <c r="AN24" s="28"/>
      <c r="AO24" s="12"/>
      <c r="AP24" s="12"/>
      <c r="AQ24" s="10"/>
      <c r="AR24" s="12"/>
      <c r="AS24" s="12"/>
      <c r="AT24" s="10"/>
      <c r="AU24" s="17">
        <f t="shared" si="1"/>
        <v>0.1</v>
      </c>
      <c r="AW24" s="47">
        <f t="shared" si="0"/>
        <v>10</v>
      </c>
    </row>
    <row r="25" spans="1:49" x14ac:dyDescent="0.25">
      <c r="A25" s="5" t="s">
        <v>268</v>
      </c>
      <c r="B25" s="11" t="s">
        <v>18</v>
      </c>
      <c r="C25" s="12"/>
      <c r="D25" s="12"/>
      <c r="E25" s="10"/>
      <c r="F25" s="12"/>
      <c r="G25" s="12"/>
      <c r="H25" s="10"/>
      <c r="I25" s="12"/>
      <c r="J25" s="12"/>
      <c r="K25" s="10"/>
      <c r="L25" s="12"/>
      <c r="M25" s="12"/>
      <c r="N25" s="10"/>
      <c r="O25" s="12"/>
      <c r="P25" s="12"/>
      <c r="Q25" s="10"/>
      <c r="R25" s="12">
        <v>25</v>
      </c>
      <c r="S25" s="12">
        <f>R25*B5/C5</f>
        <v>25</v>
      </c>
      <c r="T25" s="10">
        <f>(R25*B5/1000)</f>
        <v>0.25</v>
      </c>
      <c r="U25" s="12"/>
      <c r="V25" s="12"/>
      <c r="W25" s="10"/>
      <c r="X25" s="12"/>
      <c r="Y25" s="12"/>
      <c r="Z25" s="10"/>
      <c r="AA25" s="12"/>
      <c r="AB25" s="12"/>
      <c r="AC25" s="10"/>
      <c r="AD25" s="5" t="s">
        <v>268</v>
      </c>
      <c r="AE25" s="11" t="s">
        <v>18</v>
      </c>
      <c r="AF25" s="12"/>
      <c r="AG25" s="12"/>
      <c r="AH25" s="10"/>
      <c r="AI25" s="12"/>
      <c r="AJ25" s="12"/>
      <c r="AK25" s="10"/>
      <c r="AL25" s="12"/>
      <c r="AM25" s="12"/>
      <c r="AN25" s="28"/>
      <c r="AO25" s="12"/>
      <c r="AP25" s="12"/>
      <c r="AQ25" s="10"/>
      <c r="AR25" s="12"/>
      <c r="AS25" s="12"/>
      <c r="AT25" s="10"/>
      <c r="AU25" s="17">
        <f t="shared" si="1"/>
        <v>0.25</v>
      </c>
      <c r="AW25" s="47">
        <f t="shared" si="0"/>
        <v>25</v>
      </c>
    </row>
    <row r="26" spans="1:49" x14ac:dyDescent="0.25">
      <c r="A26" s="5" t="s">
        <v>72</v>
      </c>
      <c r="B26" s="11" t="s">
        <v>18</v>
      </c>
      <c r="C26" s="12"/>
      <c r="D26" s="12"/>
      <c r="E26" s="10"/>
      <c r="F26" s="12"/>
      <c r="G26" s="12"/>
      <c r="H26" s="10"/>
      <c r="I26" s="12"/>
      <c r="J26" s="12"/>
      <c r="K26" s="10"/>
      <c r="L26" s="12"/>
      <c r="M26" s="12"/>
      <c r="N26" s="10"/>
      <c r="O26" s="12"/>
      <c r="P26" s="12"/>
      <c r="Q26" s="10"/>
      <c r="R26" s="12"/>
      <c r="S26" s="12"/>
      <c r="T26" s="10"/>
      <c r="U26" s="12"/>
      <c r="V26" s="12"/>
      <c r="W26" s="10"/>
      <c r="X26" s="12">
        <v>3</v>
      </c>
      <c r="Y26" s="12">
        <f>X26*B5/C5</f>
        <v>3</v>
      </c>
      <c r="Z26" s="10">
        <f>(X26*B5/1000)</f>
        <v>0.03</v>
      </c>
      <c r="AA26" s="12"/>
      <c r="AB26" s="12"/>
      <c r="AC26" s="10"/>
      <c r="AD26" s="5" t="s">
        <v>72</v>
      </c>
      <c r="AE26" s="11" t="s">
        <v>18</v>
      </c>
      <c r="AF26" s="12"/>
      <c r="AG26" s="12"/>
      <c r="AH26" s="10"/>
      <c r="AI26" s="12"/>
      <c r="AJ26" s="12"/>
      <c r="AK26" s="10"/>
      <c r="AL26" s="12"/>
      <c r="AM26" s="12"/>
      <c r="AN26" s="28"/>
      <c r="AO26" s="12"/>
      <c r="AP26" s="12"/>
      <c r="AQ26" s="10"/>
      <c r="AR26" s="12"/>
      <c r="AS26" s="12"/>
      <c r="AT26" s="10"/>
      <c r="AU26" s="17">
        <f t="shared" si="1"/>
        <v>0.03</v>
      </c>
      <c r="AW26" s="47">
        <f t="shared" si="0"/>
        <v>3</v>
      </c>
    </row>
    <row r="27" spans="1:49" x14ac:dyDescent="0.25">
      <c r="A27" s="5" t="s">
        <v>270</v>
      </c>
      <c r="B27" s="11" t="s">
        <v>18</v>
      </c>
      <c r="C27" s="12"/>
      <c r="D27" s="12"/>
      <c r="E27" s="10"/>
      <c r="F27" s="12"/>
      <c r="G27" s="12"/>
      <c r="H27" s="10"/>
      <c r="I27" s="12"/>
      <c r="J27" s="12"/>
      <c r="K27" s="10"/>
      <c r="L27" s="12"/>
      <c r="M27" s="12"/>
      <c r="N27" s="10"/>
      <c r="O27" s="12"/>
      <c r="P27" s="12"/>
      <c r="Q27" s="10"/>
      <c r="R27" s="12"/>
      <c r="S27" s="12"/>
      <c r="T27" s="10"/>
      <c r="U27" s="12"/>
      <c r="V27" s="12"/>
      <c r="W27" s="10"/>
      <c r="X27" s="12">
        <v>86.2</v>
      </c>
      <c r="Y27" s="12">
        <f>X27*B5/C5</f>
        <v>86.2</v>
      </c>
      <c r="Z27" s="10">
        <f>(X27*B5/1000)</f>
        <v>0.86199999999999999</v>
      </c>
      <c r="AA27" s="12"/>
      <c r="AB27" s="12"/>
      <c r="AC27" s="10"/>
      <c r="AD27" s="5" t="s">
        <v>270</v>
      </c>
      <c r="AE27" s="11" t="s">
        <v>18</v>
      </c>
      <c r="AF27" s="12"/>
      <c r="AG27" s="12"/>
      <c r="AH27" s="10"/>
      <c r="AI27" s="12"/>
      <c r="AJ27" s="12"/>
      <c r="AK27" s="10"/>
      <c r="AL27" s="12"/>
      <c r="AM27" s="12"/>
      <c r="AN27" s="28"/>
      <c r="AO27" s="12"/>
      <c r="AP27" s="12"/>
      <c r="AQ27" s="10"/>
      <c r="AR27" s="12"/>
      <c r="AS27" s="12"/>
      <c r="AT27" s="10"/>
      <c r="AU27" s="17">
        <f t="shared" si="1"/>
        <v>0.86199999999999999</v>
      </c>
      <c r="AW27" s="47">
        <f t="shared" si="0"/>
        <v>86.2</v>
      </c>
    </row>
    <row r="28" spans="1:49" x14ac:dyDescent="0.25">
      <c r="A28" s="5" t="s">
        <v>35</v>
      </c>
      <c r="B28" s="11" t="s">
        <v>18</v>
      </c>
      <c r="C28" s="12"/>
      <c r="D28" s="12"/>
      <c r="E28" s="10"/>
      <c r="F28" s="12"/>
      <c r="G28" s="12"/>
      <c r="H28" s="10"/>
      <c r="I28" s="12"/>
      <c r="J28" s="12"/>
      <c r="K28" s="10"/>
      <c r="L28" s="12"/>
      <c r="M28" s="12"/>
      <c r="N28" s="10"/>
      <c r="O28" s="12"/>
      <c r="P28" s="12"/>
      <c r="Q28" s="10"/>
      <c r="R28" s="12"/>
      <c r="S28" s="12"/>
      <c r="T28" s="10"/>
      <c r="U28" s="12"/>
      <c r="V28" s="12"/>
      <c r="W28" s="10"/>
      <c r="X28" s="12"/>
      <c r="Y28" s="12"/>
      <c r="Z28" s="10"/>
      <c r="AA28" s="12">
        <v>7.38</v>
      </c>
      <c r="AB28" s="12">
        <f>AA28*B5/C5</f>
        <v>7.38</v>
      </c>
      <c r="AC28" s="10">
        <f>(AA28*B5/1000)</f>
        <v>7.3799999999999991E-2</v>
      </c>
      <c r="AD28" s="5" t="s">
        <v>35</v>
      </c>
      <c r="AE28" s="11" t="s">
        <v>18</v>
      </c>
      <c r="AF28" s="12"/>
      <c r="AG28" s="12"/>
      <c r="AH28" s="10"/>
      <c r="AI28" s="12"/>
      <c r="AJ28" s="12"/>
      <c r="AK28" s="10"/>
      <c r="AL28" s="12"/>
      <c r="AM28" s="12"/>
      <c r="AN28" s="28"/>
      <c r="AO28" s="12"/>
      <c r="AP28" s="12"/>
      <c r="AQ28" s="10"/>
      <c r="AR28" s="12"/>
      <c r="AS28" s="12"/>
      <c r="AT28" s="10"/>
      <c r="AU28" s="17">
        <f t="shared" si="1"/>
        <v>7.3799999999999991E-2</v>
      </c>
      <c r="AW28" s="47">
        <f t="shared" si="0"/>
        <v>7.38</v>
      </c>
    </row>
    <row r="29" spans="1:49" x14ac:dyDescent="0.25">
      <c r="A29" s="38" t="s">
        <v>278</v>
      </c>
      <c r="B29" s="11" t="s">
        <v>18</v>
      </c>
      <c r="C29" s="12"/>
      <c r="D29" s="12"/>
      <c r="E29" s="10"/>
      <c r="F29" s="12"/>
      <c r="G29" s="12"/>
      <c r="H29" s="10"/>
      <c r="I29" s="12"/>
      <c r="J29" s="12"/>
      <c r="K29" s="10"/>
      <c r="L29" s="12"/>
      <c r="M29" s="12"/>
      <c r="N29" s="10"/>
      <c r="O29" s="12"/>
      <c r="P29" s="12"/>
      <c r="Q29" s="10"/>
      <c r="R29" s="12"/>
      <c r="S29" s="12"/>
      <c r="T29" s="10"/>
      <c r="U29" s="12"/>
      <c r="V29" s="12"/>
      <c r="W29" s="10"/>
      <c r="X29" s="12"/>
      <c r="Y29" s="12"/>
      <c r="Z29" s="10"/>
      <c r="AA29" s="12">
        <v>13.5</v>
      </c>
      <c r="AB29" s="12">
        <f>AA29*B5/C5</f>
        <v>13.5</v>
      </c>
      <c r="AC29" s="10">
        <f>(AA29*B5/1000)</f>
        <v>0.13500000000000001</v>
      </c>
      <c r="AD29" s="38" t="s">
        <v>278</v>
      </c>
      <c r="AE29" s="11" t="s">
        <v>18</v>
      </c>
      <c r="AF29" s="12"/>
      <c r="AG29" s="12"/>
      <c r="AH29" s="10"/>
      <c r="AI29" s="12"/>
      <c r="AJ29" s="12"/>
      <c r="AK29" s="10"/>
      <c r="AL29" s="12"/>
      <c r="AM29" s="12"/>
      <c r="AN29" s="28"/>
      <c r="AO29" s="12"/>
      <c r="AP29" s="12"/>
      <c r="AQ29" s="10"/>
      <c r="AR29" s="12"/>
      <c r="AS29" s="12"/>
      <c r="AT29" s="10"/>
      <c r="AU29" s="17">
        <f t="shared" si="1"/>
        <v>0.13500000000000001</v>
      </c>
      <c r="AW29" s="47">
        <f t="shared" si="0"/>
        <v>13.5</v>
      </c>
    </row>
    <row r="30" spans="1:49" x14ac:dyDescent="0.25">
      <c r="A30" s="38" t="s">
        <v>69</v>
      </c>
      <c r="B30" s="11" t="s">
        <v>39</v>
      </c>
      <c r="C30" s="12"/>
      <c r="D30" s="12"/>
      <c r="E30" s="10"/>
      <c r="F30" s="12"/>
      <c r="G30" s="12"/>
      <c r="H30" s="10"/>
      <c r="I30" s="12"/>
      <c r="J30" s="12"/>
      <c r="K30" s="10"/>
      <c r="L30" s="12"/>
      <c r="M30" s="12"/>
      <c r="N30" s="10"/>
      <c r="O30" s="12"/>
      <c r="P30" s="12"/>
      <c r="Q30" s="10"/>
      <c r="R30" s="12"/>
      <c r="S30" s="12"/>
      <c r="T30" s="10"/>
      <c r="U30" s="12"/>
      <c r="V30" s="12"/>
      <c r="W30" s="10"/>
      <c r="X30" s="12"/>
      <c r="Y30" s="12"/>
      <c r="Z30" s="10"/>
      <c r="AA30" s="12"/>
      <c r="AB30" s="12"/>
      <c r="AC30" s="10"/>
      <c r="AD30" s="38" t="s">
        <v>69</v>
      </c>
      <c r="AE30" s="11" t="s">
        <v>39</v>
      </c>
      <c r="AF30" s="12"/>
      <c r="AG30" s="12"/>
      <c r="AH30" s="10"/>
      <c r="AI30" s="12">
        <v>136.4</v>
      </c>
      <c r="AJ30" s="12">
        <f>AI30*B5/C5</f>
        <v>136.4</v>
      </c>
      <c r="AK30" s="10">
        <f>(AI30*B5/1000)/0.2</f>
        <v>6.82</v>
      </c>
      <c r="AL30" s="12"/>
      <c r="AM30" s="12"/>
      <c r="AN30" s="28"/>
      <c r="AO30" s="12"/>
      <c r="AP30" s="12"/>
      <c r="AQ30" s="10"/>
      <c r="AR30" s="12"/>
      <c r="AS30" s="12"/>
      <c r="AT30" s="10"/>
      <c r="AU30" s="17">
        <f t="shared" si="1"/>
        <v>6.82</v>
      </c>
      <c r="AV30" t="s">
        <v>172</v>
      </c>
      <c r="AW30" s="47">
        <f t="shared" si="0"/>
        <v>136.4</v>
      </c>
    </row>
    <row r="31" spans="1:49" x14ac:dyDescent="0.25">
      <c r="A31" s="5" t="s">
        <v>34</v>
      </c>
      <c r="B31" s="11" t="s">
        <v>18</v>
      </c>
      <c r="C31" s="12"/>
      <c r="D31" s="12"/>
      <c r="E31" s="10"/>
      <c r="F31" s="12"/>
      <c r="G31" s="12"/>
      <c r="H31" s="10"/>
      <c r="I31" s="12"/>
      <c r="J31" s="12"/>
      <c r="K31" s="10"/>
      <c r="L31" s="12"/>
      <c r="M31" s="12"/>
      <c r="N31" s="10"/>
      <c r="O31" s="12"/>
      <c r="P31" s="12"/>
      <c r="Q31" s="10"/>
      <c r="R31" s="12"/>
      <c r="S31" s="12"/>
      <c r="T31" s="10"/>
      <c r="U31" s="12"/>
      <c r="V31" s="12"/>
      <c r="W31" s="10"/>
      <c r="X31" s="12">
        <v>6</v>
      </c>
      <c r="Y31" s="12">
        <f>X31*B5/C5</f>
        <v>6</v>
      </c>
      <c r="Z31" s="10">
        <f>(X31*B5/1000)</f>
        <v>0.06</v>
      </c>
      <c r="AA31" s="12"/>
      <c r="AB31" s="12"/>
      <c r="AC31" s="10"/>
      <c r="AD31" s="5" t="s">
        <v>34</v>
      </c>
      <c r="AE31" s="11" t="s">
        <v>18</v>
      </c>
      <c r="AF31" s="12"/>
      <c r="AG31" s="12"/>
      <c r="AH31" s="10"/>
      <c r="AI31" s="12"/>
      <c r="AJ31" s="12"/>
      <c r="AK31" s="10"/>
      <c r="AL31" s="12"/>
      <c r="AM31" s="12"/>
      <c r="AN31" s="28"/>
      <c r="AO31" s="12"/>
      <c r="AP31" s="12"/>
      <c r="AQ31" s="10"/>
      <c r="AR31" s="12"/>
      <c r="AS31" s="12"/>
      <c r="AT31" s="10"/>
      <c r="AU31" s="17">
        <f t="shared" si="1"/>
        <v>0.06</v>
      </c>
      <c r="AW31" s="47">
        <f t="shared" si="0"/>
        <v>6</v>
      </c>
    </row>
    <row r="32" spans="1:49" x14ac:dyDescent="0.25">
      <c r="A32" s="5" t="s">
        <v>256</v>
      </c>
      <c r="B32" s="11" t="s">
        <v>18</v>
      </c>
      <c r="C32" s="12"/>
      <c r="D32" s="12"/>
      <c r="E32" s="10"/>
      <c r="F32" s="12"/>
      <c r="G32" s="12"/>
      <c r="H32" s="10"/>
      <c r="I32" s="12"/>
      <c r="J32" s="12"/>
      <c r="K32" s="10"/>
      <c r="L32" s="12"/>
      <c r="M32" s="12"/>
      <c r="N32" s="10"/>
      <c r="O32" s="12"/>
      <c r="P32" s="12"/>
      <c r="Q32" s="10"/>
      <c r="R32" s="12"/>
      <c r="S32" s="12"/>
      <c r="T32" s="10"/>
      <c r="U32" s="12"/>
      <c r="V32" s="12"/>
      <c r="W32" s="10"/>
      <c r="X32" s="12">
        <v>10</v>
      </c>
      <c r="Y32" s="12">
        <f>X32*B5/C5</f>
        <v>10</v>
      </c>
      <c r="Z32" s="10">
        <f>(X32*B5/1000)</f>
        <v>0.1</v>
      </c>
      <c r="AA32" s="12"/>
      <c r="AB32" s="12"/>
      <c r="AC32" s="10"/>
      <c r="AD32" s="5" t="s">
        <v>256</v>
      </c>
      <c r="AE32" s="11" t="s">
        <v>18</v>
      </c>
      <c r="AF32" s="12"/>
      <c r="AG32" s="12"/>
      <c r="AH32" s="10"/>
      <c r="AI32" s="12"/>
      <c r="AJ32" s="12"/>
      <c r="AK32" s="10"/>
      <c r="AL32" s="12"/>
      <c r="AM32" s="12"/>
      <c r="AN32" s="28"/>
      <c r="AO32" s="12"/>
      <c r="AP32" s="12"/>
      <c r="AQ32" s="10"/>
      <c r="AR32" s="12"/>
      <c r="AS32" s="12"/>
      <c r="AT32" s="10"/>
      <c r="AU32" s="17">
        <f t="shared" si="1"/>
        <v>0.1</v>
      </c>
      <c r="AW32" s="47">
        <f t="shared" si="0"/>
        <v>10</v>
      </c>
    </row>
    <row r="33" spans="1:49" x14ac:dyDescent="0.25">
      <c r="A33" s="5" t="s">
        <v>86</v>
      </c>
      <c r="B33" s="11" t="s">
        <v>18</v>
      </c>
      <c r="C33" s="12"/>
      <c r="D33" s="12"/>
      <c r="E33" s="10"/>
      <c r="F33" s="12"/>
      <c r="G33" s="12"/>
      <c r="H33" s="10"/>
      <c r="I33" s="12"/>
      <c r="J33" s="12"/>
      <c r="K33" s="10"/>
      <c r="L33" s="12"/>
      <c r="M33" s="12"/>
      <c r="N33" s="10"/>
      <c r="O33" s="12"/>
      <c r="P33" s="12"/>
      <c r="Q33" s="10"/>
      <c r="R33" s="12"/>
      <c r="S33" s="12"/>
      <c r="T33" s="10"/>
      <c r="U33" s="12"/>
      <c r="V33" s="12"/>
      <c r="W33" s="10"/>
      <c r="X33" s="12"/>
      <c r="Y33" s="12"/>
      <c r="Z33" s="10"/>
      <c r="AA33" s="12"/>
      <c r="AB33" s="12"/>
      <c r="AC33" s="10"/>
      <c r="AD33" s="5" t="s">
        <v>86</v>
      </c>
      <c r="AE33" s="11" t="s">
        <v>18</v>
      </c>
      <c r="AF33" s="12"/>
      <c r="AG33" s="12"/>
      <c r="AH33" s="10"/>
      <c r="AI33" s="12">
        <v>21</v>
      </c>
      <c r="AJ33" s="12">
        <f>AI33*B5/C5</f>
        <v>21</v>
      </c>
      <c r="AK33" s="10">
        <f>(AI33*B5/1000)</f>
        <v>0.21</v>
      </c>
      <c r="AL33" s="12"/>
      <c r="AM33" s="12"/>
      <c r="AN33" s="28"/>
      <c r="AO33" s="12"/>
      <c r="AP33" s="12"/>
      <c r="AQ33" s="10"/>
      <c r="AR33" s="12"/>
      <c r="AS33" s="12"/>
      <c r="AT33" s="10"/>
      <c r="AU33" s="17">
        <f t="shared" si="1"/>
        <v>0.21</v>
      </c>
      <c r="AW33" s="47">
        <f t="shared" si="0"/>
        <v>21</v>
      </c>
    </row>
    <row r="34" spans="1:49" x14ac:dyDescent="0.25">
      <c r="A34" s="5" t="s">
        <v>20</v>
      </c>
      <c r="B34" s="11" t="s">
        <v>39</v>
      </c>
      <c r="C34" s="12"/>
      <c r="D34" s="12"/>
      <c r="E34" s="10"/>
      <c r="F34" s="12"/>
      <c r="G34" s="12"/>
      <c r="H34" s="10"/>
      <c r="I34" s="12"/>
      <c r="J34" s="12"/>
      <c r="K34" s="10"/>
      <c r="L34" s="12"/>
      <c r="M34" s="12"/>
      <c r="N34" s="10"/>
      <c r="O34" s="12"/>
      <c r="P34" s="12"/>
      <c r="Q34" s="10"/>
      <c r="R34" s="12"/>
      <c r="S34" s="12"/>
      <c r="T34" s="10"/>
      <c r="U34" s="12"/>
      <c r="V34" s="12"/>
      <c r="W34" s="10"/>
      <c r="X34" s="12"/>
      <c r="Y34" s="12"/>
      <c r="Z34" s="10"/>
      <c r="AA34" s="12"/>
      <c r="AB34" s="12"/>
      <c r="AC34" s="10"/>
      <c r="AD34" s="5" t="s">
        <v>20</v>
      </c>
      <c r="AE34" s="11" t="s">
        <v>39</v>
      </c>
      <c r="AF34" s="12"/>
      <c r="AG34" s="12"/>
      <c r="AH34" s="10"/>
      <c r="AI34" s="12">
        <v>6</v>
      </c>
      <c r="AJ34" s="12">
        <f>AI34*B5/C5</f>
        <v>6</v>
      </c>
      <c r="AK34" s="10">
        <f>(AI34*B5/1000)/0.045</f>
        <v>1.3333333333333333</v>
      </c>
      <c r="AL34" s="12"/>
      <c r="AM34" s="12"/>
      <c r="AN34" s="28"/>
      <c r="AO34" s="12"/>
      <c r="AP34" s="12"/>
      <c r="AQ34" s="10"/>
      <c r="AR34" s="12"/>
      <c r="AS34" s="12"/>
      <c r="AT34" s="10"/>
      <c r="AU34" s="17">
        <f t="shared" si="1"/>
        <v>1.3333333333333333</v>
      </c>
      <c r="AV34" t="s">
        <v>40</v>
      </c>
      <c r="AW34" s="47">
        <f t="shared" si="0"/>
        <v>6</v>
      </c>
    </row>
    <row r="35" spans="1:49" x14ac:dyDescent="0.25">
      <c r="A35" s="5" t="s">
        <v>106</v>
      </c>
      <c r="B35" s="11" t="s">
        <v>39</v>
      </c>
      <c r="C35" s="12"/>
      <c r="D35" s="12"/>
      <c r="E35" s="10"/>
      <c r="F35" s="12"/>
      <c r="G35" s="12"/>
      <c r="H35" s="10"/>
      <c r="I35" s="12"/>
      <c r="J35" s="12"/>
      <c r="K35" s="10"/>
      <c r="L35" s="12"/>
      <c r="M35" s="12"/>
      <c r="N35" s="10"/>
      <c r="O35" s="12"/>
      <c r="P35" s="12"/>
      <c r="Q35" s="10"/>
      <c r="R35" s="12"/>
      <c r="S35" s="12"/>
      <c r="T35" s="10"/>
      <c r="U35" s="12"/>
      <c r="V35" s="12"/>
      <c r="W35" s="10"/>
      <c r="X35" s="12"/>
      <c r="Y35" s="12"/>
      <c r="Z35" s="10"/>
      <c r="AA35" s="12"/>
      <c r="AB35" s="12"/>
      <c r="AC35" s="10"/>
      <c r="AD35" s="5" t="s">
        <v>106</v>
      </c>
      <c r="AE35" s="11" t="s">
        <v>39</v>
      </c>
      <c r="AF35" s="12"/>
      <c r="AG35" s="12"/>
      <c r="AH35" s="10"/>
      <c r="AI35" s="12"/>
      <c r="AJ35" s="12"/>
      <c r="AK35" s="10"/>
      <c r="AL35" s="12">
        <v>25</v>
      </c>
      <c r="AM35" s="12">
        <f>AL35*B5/C5</f>
        <v>25</v>
      </c>
      <c r="AN35" s="28">
        <f>(AL35*B5/1000)/0.38</f>
        <v>0.65789473684210531</v>
      </c>
      <c r="AO35" s="12"/>
      <c r="AP35" s="12"/>
      <c r="AQ35" s="10"/>
      <c r="AR35" s="12"/>
      <c r="AS35" s="12"/>
      <c r="AT35" s="10"/>
      <c r="AU35" s="17">
        <f t="shared" si="1"/>
        <v>0.65789473684210531</v>
      </c>
      <c r="AV35" t="s">
        <v>89</v>
      </c>
      <c r="AW35" s="47">
        <f t="shared" si="0"/>
        <v>25</v>
      </c>
    </row>
    <row r="36" spans="1:49" x14ac:dyDescent="0.25">
      <c r="A36" s="5" t="s">
        <v>107</v>
      </c>
      <c r="B36" s="11" t="s">
        <v>18</v>
      </c>
      <c r="C36" s="12"/>
      <c r="D36" s="12"/>
      <c r="E36" s="10"/>
      <c r="F36" s="12"/>
      <c r="G36" s="12"/>
      <c r="H36" s="10"/>
      <c r="I36" s="12"/>
      <c r="J36" s="12"/>
      <c r="K36" s="10"/>
      <c r="L36" s="12"/>
      <c r="M36" s="12"/>
      <c r="N36" s="10"/>
      <c r="O36" s="12"/>
      <c r="P36" s="12"/>
      <c r="Q36" s="10"/>
      <c r="R36" s="12"/>
      <c r="S36" s="12"/>
      <c r="T36" s="10"/>
      <c r="U36" s="12"/>
      <c r="V36" s="12"/>
      <c r="W36" s="10"/>
      <c r="X36" s="12"/>
      <c r="Y36" s="12"/>
      <c r="Z36" s="10"/>
      <c r="AA36" s="12"/>
      <c r="AB36" s="12"/>
      <c r="AC36" s="10"/>
      <c r="AD36" s="5" t="s">
        <v>107</v>
      </c>
      <c r="AE36" s="11" t="s">
        <v>18</v>
      </c>
      <c r="AF36" s="12"/>
      <c r="AG36" s="12"/>
      <c r="AH36" s="10"/>
      <c r="AI36" s="12"/>
      <c r="AJ36" s="12"/>
      <c r="AK36" s="10"/>
      <c r="AL36" s="12"/>
      <c r="AM36" s="12"/>
      <c r="AN36" s="28"/>
      <c r="AO36" s="12">
        <v>0.45</v>
      </c>
      <c r="AP36" s="12">
        <f>AO36*B5/C5</f>
        <v>0.45</v>
      </c>
      <c r="AQ36" s="17">
        <f>(AO36*B5/1000)</f>
        <v>4.4999999999999997E-3</v>
      </c>
      <c r="AR36" s="12"/>
      <c r="AS36" s="12"/>
      <c r="AT36" s="10"/>
      <c r="AU36" s="17">
        <f t="shared" si="1"/>
        <v>4.4999999999999997E-3</v>
      </c>
      <c r="AW36" s="47">
        <f t="shared" si="0"/>
        <v>0.45</v>
      </c>
    </row>
    <row r="37" spans="1:49" x14ac:dyDescent="0.25">
      <c r="A37" s="5" t="s">
        <v>37</v>
      </c>
      <c r="B37" s="11" t="s">
        <v>18</v>
      </c>
      <c r="C37" s="12"/>
      <c r="D37" s="12"/>
      <c r="E37" s="10"/>
      <c r="F37" s="12"/>
      <c r="G37" s="12"/>
      <c r="H37" s="10"/>
      <c r="I37" s="12"/>
      <c r="J37" s="12"/>
      <c r="K37" s="10"/>
      <c r="L37" s="12"/>
      <c r="M37" s="12"/>
      <c r="N37" s="10"/>
      <c r="O37" s="12"/>
      <c r="P37" s="12"/>
      <c r="Q37" s="10"/>
      <c r="R37" s="12"/>
      <c r="S37" s="12"/>
      <c r="T37" s="10"/>
      <c r="U37" s="12"/>
      <c r="V37" s="12"/>
      <c r="W37" s="10"/>
      <c r="X37" s="12"/>
      <c r="Y37" s="12"/>
      <c r="Z37" s="10"/>
      <c r="AA37" s="12"/>
      <c r="AB37" s="12"/>
      <c r="AC37" s="10"/>
      <c r="AD37" s="5" t="s">
        <v>37</v>
      </c>
      <c r="AE37" s="11" t="s">
        <v>18</v>
      </c>
      <c r="AF37" s="12"/>
      <c r="AG37" s="12"/>
      <c r="AH37" s="10"/>
      <c r="AI37" s="12"/>
      <c r="AJ37" s="12"/>
      <c r="AK37" s="10"/>
      <c r="AL37" s="12"/>
      <c r="AM37" s="12"/>
      <c r="AN37" s="28"/>
      <c r="AO37" s="12"/>
      <c r="AP37" s="12"/>
      <c r="AQ37" s="10"/>
      <c r="AR37" s="12">
        <v>60</v>
      </c>
      <c r="AS37" s="12">
        <f>AR37*B5/C5</f>
        <v>60</v>
      </c>
      <c r="AT37" s="10">
        <f>(AR37*B5/1000)</f>
        <v>0.6</v>
      </c>
      <c r="AU37" s="17">
        <f t="shared" si="1"/>
        <v>0.6</v>
      </c>
      <c r="AW37" s="47">
        <f t="shared" si="0"/>
        <v>60</v>
      </c>
    </row>
    <row r="38" spans="1:49" x14ac:dyDescent="0.25">
      <c r="A38" s="5" t="s">
        <v>77</v>
      </c>
      <c r="B38" s="11" t="s">
        <v>18</v>
      </c>
      <c r="C38" s="12"/>
      <c r="D38" s="12"/>
      <c r="E38" s="10"/>
      <c r="F38" s="12"/>
      <c r="G38" s="12"/>
      <c r="H38" s="10"/>
      <c r="I38" s="12"/>
      <c r="J38" s="12"/>
      <c r="K38" s="10"/>
      <c r="L38" s="12"/>
      <c r="M38" s="12"/>
      <c r="N38" s="10"/>
      <c r="O38" s="12"/>
      <c r="P38" s="12"/>
      <c r="Q38" s="10"/>
      <c r="R38" s="12"/>
      <c r="S38" s="12"/>
      <c r="T38" s="10"/>
      <c r="U38" s="12"/>
      <c r="V38" s="12"/>
      <c r="W38" s="10"/>
      <c r="X38" s="12"/>
      <c r="Y38" s="12"/>
      <c r="Z38" s="10"/>
      <c r="AA38" s="12"/>
      <c r="AB38" s="12"/>
      <c r="AC38" s="10"/>
      <c r="AD38" s="5" t="s">
        <v>77</v>
      </c>
      <c r="AE38" s="11" t="s">
        <v>18</v>
      </c>
      <c r="AF38" s="12"/>
      <c r="AG38" s="12"/>
      <c r="AH38" s="10"/>
      <c r="AI38" s="12"/>
      <c r="AJ38" s="12"/>
      <c r="AK38" s="10"/>
      <c r="AL38" s="12"/>
      <c r="AM38" s="12"/>
      <c r="AN38" s="28"/>
      <c r="AO38" s="12"/>
      <c r="AP38" s="12"/>
      <c r="AQ38" s="10"/>
      <c r="AR38" s="12">
        <v>5</v>
      </c>
      <c r="AS38" s="12">
        <f>AR38*B5/C5</f>
        <v>5</v>
      </c>
      <c r="AT38" s="10">
        <f>(AR38*B5/1000)</f>
        <v>0.05</v>
      </c>
      <c r="AU38" s="17">
        <f t="shared" si="1"/>
        <v>0.05</v>
      </c>
      <c r="AW38" s="47">
        <f t="shared" si="0"/>
        <v>5</v>
      </c>
    </row>
    <row r="39" spans="1:49" x14ac:dyDescent="0.25">
      <c r="O39" s="13"/>
      <c r="P39" s="13"/>
      <c r="AW39" s="47"/>
    </row>
    <row r="40" spans="1:49" x14ac:dyDescent="0.25">
      <c r="AW40" s="47"/>
    </row>
  </sheetData>
  <mergeCells count="40">
    <mergeCell ref="AI8:AK8"/>
    <mergeCell ref="R8:T8"/>
    <mergeCell ref="U8:W8"/>
    <mergeCell ref="X8:Z8"/>
    <mergeCell ref="AA8:AC8"/>
    <mergeCell ref="AF8:AH8"/>
    <mergeCell ref="C8:E8"/>
    <mergeCell ref="F8:H8"/>
    <mergeCell ref="I8:K8"/>
    <mergeCell ref="L8:N8"/>
    <mergeCell ref="O8:Q8"/>
    <mergeCell ref="AU7:AU8"/>
    <mergeCell ref="AO8:AQ8"/>
    <mergeCell ref="AR8:AT8"/>
    <mergeCell ref="AL7:AN7"/>
    <mergeCell ref="AO7:AQ7"/>
    <mergeCell ref="AR7:AT7"/>
    <mergeCell ref="AL8:AN8"/>
    <mergeCell ref="AI7:AK7"/>
    <mergeCell ref="A4:A5"/>
    <mergeCell ref="C7:E7"/>
    <mergeCell ref="F7:H7"/>
    <mergeCell ref="I7:K7"/>
    <mergeCell ref="L7:N7"/>
    <mergeCell ref="O7:Q7"/>
    <mergeCell ref="AE4:AH4"/>
    <mergeCell ref="AI4:AK4"/>
    <mergeCell ref="R7:T7"/>
    <mergeCell ref="U7:W7"/>
    <mergeCell ref="X7:Z7"/>
    <mergeCell ref="AA7:AC7"/>
    <mergeCell ref="AF7:AH7"/>
    <mergeCell ref="AL4:AN4"/>
    <mergeCell ref="AP4:AR4"/>
    <mergeCell ref="AS4:AT4"/>
    <mergeCell ref="AE3:AH3"/>
    <mergeCell ref="AI3:AK3"/>
    <mergeCell ref="AL3:AN3"/>
    <mergeCell ref="AP3:AR3"/>
    <mergeCell ref="AS3:AT3"/>
  </mergeCells>
  <pageMargins left="0" right="0" top="0" bottom="0" header="0.31496062992125984" footer="0.31496062992125984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AW37"/>
  <sheetViews>
    <sheetView zoomScaleNormal="100" workbookViewId="0">
      <pane xSplit="5" ySplit="8" topLeftCell="Y9" activePane="bottomRight" state="frozen"/>
      <selection pane="topRight" activeCell="F1" sqref="F1"/>
      <selection pane="bottomLeft" activeCell="A9" sqref="A9"/>
      <selection pane="bottomRight" activeCell="O21" sqref="O21"/>
    </sheetView>
  </sheetViews>
  <sheetFormatPr defaultRowHeight="15" x14ac:dyDescent="0.25"/>
  <cols>
    <col min="1" max="1" width="16.85546875" customWidth="1"/>
    <col min="2" max="2" width="4.7109375" customWidth="1"/>
    <col min="3" max="3" width="5.140625" customWidth="1"/>
    <col min="4" max="4" width="4.7109375" customWidth="1"/>
    <col min="5" max="5" width="4.7109375" style="2" customWidth="1"/>
    <col min="6" max="7" width="4.7109375" customWidth="1"/>
    <col min="8" max="8" width="4.7109375" style="2" customWidth="1"/>
    <col min="9" max="10" width="4.7109375" customWidth="1"/>
    <col min="11" max="11" width="4.7109375" style="2" customWidth="1"/>
    <col min="12" max="13" width="4.7109375" customWidth="1"/>
    <col min="14" max="14" width="4.7109375" style="2" customWidth="1"/>
    <col min="15" max="16" width="4.7109375" customWidth="1"/>
    <col min="17" max="17" width="4.7109375" style="2" customWidth="1"/>
    <col min="18" max="19" width="4.7109375" customWidth="1"/>
    <col min="20" max="20" width="4.7109375" style="2" customWidth="1"/>
    <col min="21" max="22" width="4.7109375" customWidth="1"/>
    <col min="23" max="23" width="4.7109375" style="2" customWidth="1"/>
    <col min="24" max="25" width="4.7109375" customWidth="1"/>
    <col min="26" max="26" width="4.7109375" style="2" customWidth="1"/>
    <col min="27" max="28" width="4.7109375" customWidth="1"/>
    <col min="29" max="29" width="4.7109375" style="2" customWidth="1"/>
    <col min="30" max="30" width="23.42578125" style="2" customWidth="1"/>
    <col min="31" max="31" width="4.7109375" style="2" customWidth="1"/>
    <col min="32" max="33" width="4.7109375" customWidth="1"/>
    <col min="34" max="34" width="4.7109375" style="2" customWidth="1"/>
    <col min="35" max="36" width="4.7109375" customWidth="1"/>
    <col min="37" max="37" width="4.7109375" style="2" customWidth="1"/>
    <col min="38" max="39" width="4.7109375" customWidth="1"/>
    <col min="40" max="40" width="4.7109375" style="2" customWidth="1"/>
    <col min="41" max="42" width="4.7109375" customWidth="1"/>
    <col min="43" max="43" width="4.7109375" style="2" customWidth="1"/>
    <col min="44" max="45" width="4.7109375" customWidth="1"/>
    <col min="46" max="46" width="4.7109375" style="2" customWidth="1"/>
    <col min="47" max="47" width="9.140625" style="2"/>
    <col min="49" max="49" width="9.140625" style="2"/>
  </cols>
  <sheetData>
    <row r="1" spans="1:49" ht="18.75" x14ac:dyDescent="0.3">
      <c r="A1" t="s">
        <v>109</v>
      </c>
      <c r="J1" s="1" t="s">
        <v>0</v>
      </c>
      <c r="K1" s="1"/>
      <c r="L1" s="1"/>
      <c r="M1" s="1"/>
    </row>
    <row r="2" spans="1:49" ht="18.75" x14ac:dyDescent="0.3">
      <c r="F2" t="s">
        <v>192</v>
      </c>
      <c r="J2" s="1"/>
      <c r="K2" s="1"/>
      <c r="L2" s="3"/>
      <c r="M2" s="3"/>
      <c r="N2" s="14"/>
      <c r="O2" t="s">
        <v>2</v>
      </c>
    </row>
    <row r="3" spans="1:49" ht="18.75" x14ac:dyDescent="0.3">
      <c r="E3" s="2" t="s">
        <v>235</v>
      </c>
      <c r="J3" s="1"/>
      <c r="K3" s="1"/>
      <c r="L3" s="4"/>
      <c r="M3" s="4"/>
      <c r="N3" s="15"/>
      <c r="Q3" s="2" t="s">
        <v>236</v>
      </c>
      <c r="AE3" s="67" t="s">
        <v>56</v>
      </c>
      <c r="AF3" s="67"/>
      <c r="AG3" s="67"/>
      <c r="AH3" s="67"/>
      <c r="AI3" s="69"/>
      <c r="AJ3" s="69"/>
      <c r="AK3" s="69"/>
      <c r="AL3" s="67" t="s">
        <v>57</v>
      </c>
      <c r="AM3" s="67"/>
      <c r="AN3" s="67"/>
      <c r="AP3" s="67" t="s">
        <v>58</v>
      </c>
      <c r="AQ3" s="67"/>
      <c r="AR3" s="67"/>
      <c r="AS3" s="67"/>
      <c r="AT3" s="67"/>
      <c r="AU3" s="25" t="s">
        <v>245</v>
      </c>
      <c r="AV3" s="25"/>
    </row>
    <row r="4" spans="1:49" x14ac:dyDescent="0.25">
      <c r="A4" s="66" t="s">
        <v>3</v>
      </c>
      <c r="B4" s="5" t="s">
        <v>4</v>
      </c>
      <c r="C4" s="5" t="s">
        <v>5</v>
      </c>
      <c r="AE4" s="67" t="s">
        <v>59</v>
      </c>
      <c r="AF4" s="67"/>
      <c r="AG4" s="67"/>
      <c r="AH4" s="67"/>
      <c r="AI4" s="68"/>
      <c r="AJ4" s="68"/>
      <c r="AK4" s="68"/>
      <c r="AL4" s="67" t="s">
        <v>222</v>
      </c>
      <c r="AM4" s="67"/>
      <c r="AN4" s="67"/>
      <c r="AP4" s="67" t="s">
        <v>60</v>
      </c>
      <c r="AQ4" s="67"/>
      <c r="AR4" s="67"/>
      <c r="AS4" s="68"/>
      <c r="AT4" s="68"/>
      <c r="AU4" s="25" t="s">
        <v>61</v>
      </c>
      <c r="AV4" s="25"/>
    </row>
    <row r="5" spans="1:49" x14ac:dyDescent="0.25">
      <c r="A5" s="66"/>
      <c r="B5" s="5">
        <v>10</v>
      </c>
      <c r="C5" s="5">
        <v>10</v>
      </c>
    </row>
    <row r="6" spans="1:49" x14ac:dyDescent="0.25">
      <c r="A6" s="6"/>
      <c r="B6" s="7"/>
      <c r="C6" s="7"/>
    </row>
    <row r="7" spans="1:49" ht="50.25" customHeight="1" x14ac:dyDescent="0.25">
      <c r="A7" s="8" t="s">
        <v>6</v>
      </c>
      <c r="B7" s="9" t="s">
        <v>7</v>
      </c>
      <c r="C7" s="72" t="s">
        <v>110</v>
      </c>
      <c r="D7" s="72"/>
      <c r="E7" s="72"/>
      <c r="F7" s="73" t="s">
        <v>47</v>
      </c>
      <c r="G7" s="73"/>
      <c r="H7" s="73"/>
      <c r="I7" s="73" t="s">
        <v>242</v>
      </c>
      <c r="J7" s="73"/>
      <c r="K7" s="73"/>
      <c r="L7" s="72" t="s">
        <v>48</v>
      </c>
      <c r="M7" s="72"/>
      <c r="N7" s="72"/>
      <c r="O7" s="75" t="s">
        <v>123</v>
      </c>
      <c r="P7" s="75"/>
      <c r="Q7" s="75"/>
      <c r="R7" s="72" t="s">
        <v>234</v>
      </c>
      <c r="S7" s="72"/>
      <c r="T7" s="72"/>
      <c r="U7" s="75" t="s">
        <v>196</v>
      </c>
      <c r="V7" s="75"/>
      <c r="W7" s="75"/>
      <c r="X7" s="72" t="s">
        <v>140</v>
      </c>
      <c r="Y7" s="72"/>
      <c r="Z7" s="72"/>
      <c r="AA7" s="72" t="s">
        <v>175</v>
      </c>
      <c r="AB7" s="72"/>
      <c r="AC7" s="72"/>
      <c r="AD7" s="8" t="s">
        <v>6</v>
      </c>
      <c r="AE7" s="9" t="s">
        <v>7</v>
      </c>
      <c r="AF7" s="73" t="s">
        <v>197</v>
      </c>
      <c r="AG7" s="73"/>
      <c r="AH7" s="73"/>
      <c r="AI7" s="73" t="s">
        <v>67</v>
      </c>
      <c r="AJ7" s="73"/>
      <c r="AK7" s="73"/>
      <c r="AL7" s="73" t="s">
        <v>251</v>
      </c>
      <c r="AM7" s="73"/>
      <c r="AN7" s="73"/>
      <c r="AO7" s="73" t="s">
        <v>49</v>
      </c>
      <c r="AP7" s="73"/>
      <c r="AQ7" s="73"/>
      <c r="AR7" s="73" t="s">
        <v>10</v>
      </c>
      <c r="AS7" s="73"/>
      <c r="AT7" s="73"/>
      <c r="AU7" s="70" t="s">
        <v>16</v>
      </c>
    </row>
    <row r="8" spans="1:49" s="2" customFormat="1" x14ac:dyDescent="0.25">
      <c r="A8" s="10" t="s">
        <v>17</v>
      </c>
      <c r="B8" s="10"/>
      <c r="C8" s="71">
        <v>200</v>
      </c>
      <c r="D8" s="71"/>
      <c r="E8" s="71"/>
      <c r="F8" s="71">
        <v>200</v>
      </c>
      <c r="G8" s="71"/>
      <c r="H8" s="71"/>
      <c r="I8" s="71">
        <v>50</v>
      </c>
      <c r="J8" s="71"/>
      <c r="K8" s="71"/>
      <c r="L8" s="71">
        <v>100</v>
      </c>
      <c r="M8" s="71"/>
      <c r="N8" s="71"/>
      <c r="O8" s="71">
        <v>60</v>
      </c>
      <c r="P8" s="71"/>
      <c r="Q8" s="71"/>
      <c r="R8" s="71">
        <v>200</v>
      </c>
      <c r="S8" s="71"/>
      <c r="T8" s="71"/>
      <c r="U8" s="71"/>
      <c r="V8" s="71"/>
      <c r="W8" s="71"/>
      <c r="X8" s="71">
        <v>130</v>
      </c>
      <c r="Y8" s="71"/>
      <c r="Z8" s="71"/>
      <c r="AA8" s="71">
        <v>70</v>
      </c>
      <c r="AB8" s="71"/>
      <c r="AC8" s="71"/>
      <c r="AD8" s="10" t="s">
        <v>17</v>
      </c>
      <c r="AE8" s="10"/>
      <c r="AF8" s="71">
        <v>200</v>
      </c>
      <c r="AG8" s="71"/>
      <c r="AH8" s="71"/>
      <c r="AI8" s="71">
        <v>38</v>
      </c>
      <c r="AJ8" s="71"/>
      <c r="AK8" s="71"/>
      <c r="AL8" s="71">
        <v>70</v>
      </c>
      <c r="AM8" s="71"/>
      <c r="AN8" s="71"/>
      <c r="AO8" s="71">
        <v>150</v>
      </c>
      <c r="AP8" s="71"/>
      <c r="AQ8" s="71"/>
      <c r="AR8" s="71">
        <v>60</v>
      </c>
      <c r="AS8" s="71"/>
      <c r="AT8" s="71"/>
      <c r="AU8" s="70"/>
    </row>
    <row r="9" spans="1:49" x14ac:dyDescent="0.25">
      <c r="A9" s="5" t="s">
        <v>254</v>
      </c>
      <c r="B9" s="11" t="s">
        <v>39</v>
      </c>
      <c r="C9" s="12"/>
      <c r="D9" s="12"/>
      <c r="E9" s="10"/>
      <c r="F9" s="12"/>
      <c r="G9" s="12"/>
      <c r="H9" s="10"/>
      <c r="I9" s="12"/>
      <c r="J9" s="12"/>
      <c r="K9" s="10"/>
      <c r="L9" s="12">
        <v>100</v>
      </c>
      <c r="M9" s="12">
        <f>L9*B5/C5</f>
        <v>100</v>
      </c>
      <c r="N9" s="10">
        <f>(L9*B5/1000)/0.5</f>
        <v>2</v>
      </c>
      <c r="O9" s="12"/>
      <c r="P9" s="12"/>
      <c r="Q9" s="10"/>
      <c r="R9" s="12"/>
      <c r="S9" s="12"/>
      <c r="T9" s="10"/>
      <c r="U9" s="12"/>
      <c r="V9" s="12"/>
      <c r="W9" s="10"/>
      <c r="X9" s="12"/>
      <c r="Y9" s="12"/>
      <c r="Z9" s="10"/>
      <c r="AA9" s="12"/>
      <c r="AB9" s="12"/>
      <c r="AC9" s="10"/>
      <c r="AD9" s="5" t="s">
        <v>254</v>
      </c>
      <c r="AE9" s="11" t="s">
        <v>39</v>
      </c>
      <c r="AF9" s="12"/>
      <c r="AG9" s="12"/>
      <c r="AH9" s="10"/>
      <c r="AI9" s="12"/>
      <c r="AJ9" s="12"/>
      <c r="AK9" s="10"/>
      <c r="AL9" s="12"/>
      <c r="AM9" s="12"/>
      <c r="AN9" s="10"/>
      <c r="AO9" s="12"/>
      <c r="AP9" s="12"/>
      <c r="AQ9" s="10"/>
      <c r="AR9" s="12"/>
      <c r="AS9" s="12"/>
      <c r="AT9" s="10"/>
      <c r="AU9" s="17">
        <f>E9+H9+K9+N9+Q9+T9+W9+Z9+AC9+AH9+AK9+AQ9+AT9+AN9</f>
        <v>2</v>
      </c>
      <c r="AV9" t="s">
        <v>300</v>
      </c>
      <c r="AW9" s="2">
        <f>C9+F9+I9+L9+O9+R9+U9+X9+AA9+AF9+AI9+AL9+AO9+AR9</f>
        <v>100</v>
      </c>
    </row>
    <row r="10" spans="1:49" x14ac:dyDescent="0.25">
      <c r="A10" s="5" t="s">
        <v>19</v>
      </c>
      <c r="B10" s="11" t="s">
        <v>38</v>
      </c>
      <c r="C10" s="12">
        <v>150</v>
      </c>
      <c r="D10" s="12">
        <f>C10*B5/C5</f>
        <v>150</v>
      </c>
      <c r="E10" s="10">
        <f>(C10*B5/1000)</f>
        <v>1.5</v>
      </c>
      <c r="F10" s="12"/>
      <c r="G10" s="12"/>
      <c r="H10" s="10"/>
      <c r="I10" s="12"/>
      <c r="J10" s="12"/>
      <c r="K10" s="10"/>
      <c r="L10" s="12"/>
      <c r="M10" s="12"/>
      <c r="N10" s="10"/>
      <c r="O10" s="12"/>
      <c r="P10" s="12"/>
      <c r="Q10" s="10"/>
      <c r="R10" s="12"/>
      <c r="S10" s="12"/>
      <c r="T10" s="10"/>
      <c r="U10" s="12"/>
      <c r="V10" s="12"/>
      <c r="W10" s="10"/>
      <c r="X10" s="12"/>
      <c r="Y10" s="12"/>
      <c r="Z10" s="10"/>
      <c r="AA10" s="12"/>
      <c r="AB10" s="12"/>
      <c r="AC10" s="10"/>
      <c r="AD10" s="5" t="s">
        <v>19</v>
      </c>
      <c r="AE10" s="11" t="s">
        <v>38</v>
      </c>
      <c r="AF10" s="12"/>
      <c r="AG10" s="12"/>
      <c r="AH10" s="10"/>
      <c r="AI10" s="12"/>
      <c r="AJ10" s="12"/>
      <c r="AK10" s="10"/>
      <c r="AL10" s="12">
        <v>18</v>
      </c>
      <c r="AM10" s="12">
        <f>AL10*B5/C5</f>
        <v>18</v>
      </c>
      <c r="AN10" s="10">
        <f>(AL10*B5/1000)</f>
        <v>0.18</v>
      </c>
      <c r="AO10" s="12"/>
      <c r="AP10" s="12"/>
      <c r="AQ10" s="10"/>
      <c r="AR10" s="12"/>
      <c r="AS10" s="12"/>
      <c r="AT10" s="10"/>
      <c r="AU10" s="17">
        <f t="shared" ref="AU10:AU35" si="0">E10+H10+K10+N10+Q10+T10+W10+Z10+AC10+AH10+AK10+AQ10+AT10+AN10</f>
        <v>1.68</v>
      </c>
      <c r="AW10" s="2">
        <f t="shared" ref="AW10:AW35" si="1">C10+F10+I10+L10+O10+R10+U10+X10+AA10+AF10+AI10+AL10+AO10+AR10</f>
        <v>168</v>
      </c>
    </row>
    <row r="11" spans="1:49" x14ac:dyDescent="0.25">
      <c r="A11" s="5" t="s">
        <v>255</v>
      </c>
      <c r="B11" s="11" t="s">
        <v>18</v>
      </c>
      <c r="C11" s="12">
        <v>26.6</v>
      </c>
      <c r="D11" s="12">
        <f>C11*B5/C5</f>
        <v>26.6</v>
      </c>
      <c r="E11" s="10">
        <f>(C11*B5/1000)</f>
        <v>0.26600000000000001</v>
      </c>
      <c r="F11" s="12"/>
      <c r="G11" s="12"/>
      <c r="H11" s="10"/>
      <c r="I11" s="12"/>
      <c r="J11" s="12"/>
      <c r="K11" s="10"/>
      <c r="L11" s="12"/>
      <c r="M11" s="12"/>
      <c r="N11" s="10"/>
      <c r="O11" s="12"/>
      <c r="P11" s="12"/>
      <c r="Q11" s="10"/>
      <c r="R11" s="12"/>
      <c r="S11" s="12"/>
      <c r="T11" s="10"/>
      <c r="U11" s="12"/>
      <c r="V11" s="12"/>
      <c r="W11" s="10"/>
      <c r="X11" s="12"/>
      <c r="Y11" s="12"/>
      <c r="Z11" s="10"/>
      <c r="AA11" s="12"/>
      <c r="AB11" s="12"/>
      <c r="AC11" s="10"/>
      <c r="AD11" s="5" t="s">
        <v>255</v>
      </c>
      <c r="AE11" s="11" t="s">
        <v>18</v>
      </c>
      <c r="AF11" s="12"/>
      <c r="AG11" s="12"/>
      <c r="AH11" s="10"/>
      <c r="AI11" s="12"/>
      <c r="AJ11" s="12"/>
      <c r="AK11" s="10"/>
      <c r="AL11" s="12"/>
      <c r="AM11" s="12"/>
      <c r="AN11" s="10"/>
      <c r="AO11" s="12"/>
      <c r="AP11" s="12"/>
      <c r="AQ11" s="10"/>
      <c r="AR11" s="12"/>
      <c r="AS11" s="12"/>
      <c r="AT11" s="10"/>
      <c r="AU11" s="17">
        <f t="shared" si="0"/>
        <v>0.26600000000000001</v>
      </c>
      <c r="AW11" s="2">
        <f t="shared" si="1"/>
        <v>26.6</v>
      </c>
    </row>
    <row r="12" spans="1:49" x14ac:dyDescent="0.25">
      <c r="A12" s="5" t="s">
        <v>21</v>
      </c>
      <c r="B12" s="11" t="s">
        <v>18</v>
      </c>
      <c r="C12" s="12">
        <v>3</v>
      </c>
      <c r="D12" s="12">
        <f>C12*B5/C5</f>
        <v>3</v>
      </c>
      <c r="E12" s="10">
        <f>(C12*B5/1000)</f>
        <v>0.03</v>
      </c>
      <c r="F12" s="12"/>
      <c r="G12" s="12"/>
      <c r="H12" s="10"/>
      <c r="I12" s="12">
        <v>5</v>
      </c>
      <c r="J12" s="12">
        <f>I12*B5/C5</f>
        <v>5</v>
      </c>
      <c r="K12" s="10">
        <f>(I12*B5/1000)</f>
        <v>0.05</v>
      </c>
      <c r="L12" s="12"/>
      <c r="M12" s="12"/>
      <c r="N12" s="10"/>
      <c r="O12" s="12"/>
      <c r="P12" s="12"/>
      <c r="Q12" s="10"/>
      <c r="R12" s="12"/>
      <c r="S12" s="12"/>
      <c r="T12" s="10"/>
      <c r="U12" s="12"/>
      <c r="V12" s="12"/>
      <c r="W12" s="10"/>
      <c r="X12" s="12">
        <v>4</v>
      </c>
      <c r="Y12" s="12">
        <f>X12*B5/C5</f>
        <v>4</v>
      </c>
      <c r="Z12" s="10">
        <f>(X12*B5/1000)</f>
        <v>0.04</v>
      </c>
      <c r="AA12" s="12">
        <v>2.1</v>
      </c>
      <c r="AB12" s="12">
        <f>AA12*B5/C5</f>
        <v>2.1</v>
      </c>
      <c r="AC12" s="10">
        <f>(AA12*B5/1000)</f>
        <v>2.1000000000000001E-2</v>
      </c>
      <c r="AD12" s="5" t="s">
        <v>21</v>
      </c>
      <c r="AE12" s="11" t="s">
        <v>18</v>
      </c>
      <c r="AF12" s="12"/>
      <c r="AG12" s="12"/>
      <c r="AH12" s="10"/>
      <c r="AI12" s="12"/>
      <c r="AJ12" s="12"/>
      <c r="AK12" s="10"/>
      <c r="AL12" s="12">
        <v>1.5</v>
      </c>
      <c r="AM12" s="12">
        <f>AL12*B5/C5</f>
        <v>1.5</v>
      </c>
      <c r="AN12" s="10">
        <f>(AL12*B5/1000)</f>
        <v>1.4999999999999999E-2</v>
      </c>
      <c r="AO12" s="12"/>
      <c r="AP12" s="12"/>
      <c r="AQ12" s="10"/>
      <c r="AR12" s="12"/>
      <c r="AS12" s="12"/>
      <c r="AT12" s="10"/>
      <c r="AU12" s="17">
        <f t="shared" si="0"/>
        <v>0.15599999999999997</v>
      </c>
      <c r="AW12" s="2">
        <f t="shared" si="1"/>
        <v>15.6</v>
      </c>
    </row>
    <row r="13" spans="1:49" x14ac:dyDescent="0.25">
      <c r="A13" s="5" t="s">
        <v>23</v>
      </c>
      <c r="B13" s="11" t="s">
        <v>18</v>
      </c>
      <c r="C13" s="12">
        <v>4</v>
      </c>
      <c r="D13" s="12">
        <f>C13*B5/C5</f>
        <v>4</v>
      </c>
      <c r="E13" s="10">
        <f>(C13*B5/1000)</f>
        <v>0.04</v>
      </c>
      <c r="F13" s="12">
        <v>10</v>
      </c>
      <c r="G13" s="12">
        <f>F13*B5/C5</f>
        <v>10</v>
      </c>
      <c r="H13" s="10">
        <f>(F13*B5/1000)</f>
        <v>0.1</v>
      </c>
      <c r="I13" s="12"/>
      <c r="J13" s="12"/>
      <c r="K13" s="10"/>
      <c r="L13" s="12"/>
      <c r="M13" s="12"/>
      <c r="N13" s="10"/>
      <c r="O13" s="12"/>
      <c r="P13" s="12"/>
      <c r="Q13" s="10"/>
      <c r="R13" s="12"/>
      <c r="S13" s="12"/>
      <c r="T13" s="10"/>
      <c r="U13" s="12"/>
      <c r="V13" s="12"/>
      <c r="W13" s="10"/>
      <c r="X13" s="12"/>
      <c r="Y13" s="12"/>
      <c r="Z13" s="10"/>
      <c r="AA13" s="12"/>
      <c r="AB13" s="12"/>
      <c r="AC13" s="10"/>
      <c r="AD13" s="5" t="s">
        <v>23</v>
      </c>
      <c r="AE13" s="11" t="s">
        <v>18</v>
      </c>
      <c r="AF13" s="12">
        <v>8</v>
      </c>
      <c r="AG13" s="12">
        <f>AF13*B5/C5</f>
        <v>8</v>
      </c>
      <c r="AH13" s="10">
        <f>(AF13*B5/1000)</f>
        <v>0.08</v>
      </c>
      <c r="AI13" s="12"/>
      <c r="AJ13" s="12"/>
      <c r="AK13" s="10"/>
      <c r="AL13" s="12">
        <v>1.8</v>
      </c>
      <c r="AM13" s="12">
        <f>AL13*B5/C5</f>
        <v>1.8</v>
      </c>
      <c r="AN13" s="10">
        <f>(AL13*B5/1000)</f>
        <v>1.7999999999999999E-2</v>
      </c>
      <c r="AO13" s="12"/>
      <c r="AP13" s="12"/>
      <c r="AQ13" s="10"/>
      <c r="AR13" s="12"/>
      <c r="AS13" s="12"/>
      <c r="AT13" s="10"/>
      <c r="AU13" s="17">
        <f t="shared" si="0"/>
        <v>0.23800000000000002</v>
      </c>
      <c r="AW13" s="2">
        <f t="shared" si="1"/>
        <v>23.8</v>
      </c>
    </row>
    <row r="14" spans="1:49" x14ac:dyDescent="0.25">
      <c r="A14" s="5" t="s">
        <v>107</v>
      </c>
      <c r="B14" s="11" t="s">
        <v>18</v>
      </c>
      <c r="C14" s="12"/>
      <c r="D14" s="12"/>
      <c r="E14" s="10"/>
      <c r="F14" s="12">
        <v>1.1000000000000001</v>
      </c>
      <c r="G14" s="12">
        <f>F14*B5/C5</f>
        <v>1.1000000000000001</v>
      </c>
      <c r="H14" s="10">
        <f>(F14*B5/1000)</f>
        <v>1.0999999999999999E-2</v>
      </c>
      <c r="I14" s="12"/>
      <c r="J14" s="12"/>
      <c r="K14" s="10"/>
      <c r="L14" s="12"/>
      <c r="M14" s="12"/>
      <c r="N14" s="10"/>
      <c r="O14" s="12"/>
      <c r="P14" s="12"/>
      <c r="Q14" s="10"/>
      <c r="R14" s="12"/>
      <c r="S14" s="12"/>
      <c r="T14" s="10"/>
      <c r="U14" s="12"/>
      <c r="V14" s="12"/>
      <c r="W14" s="10"/>
      <c r="X14" s="12"/>
      <c r="Y14" s="12"/>
      <c r="Z14" s="10"/>
      <c r="AA14" s="12"/>
      <c r="AB14" s="12"/>
      <c r="AC14" s="10"/>
      <c r="AD14" s="5" t="s">
        <v>107</v>
      </c>
      <c r="AE14" s="11" t="s">
        <v>18</v>
      </c>
      <c r="AF14" s="12"/>
      <c r="AG14" s="12"/>
      <c r="AH14" s="10"/>
      <c r="AI14" s="12"/>
      <c r="AJ14" s="12"/>
      <c r="AK14" s="10"/>
      <c r="AL14" s="12"/>
      <c r="AM14" s="12"/>
      <c r="AN14" s="10"/>
      <c r="AO14" s="12"/>
      <c r="AP14" s="12"/>
      <c r="AQ14" s="10"/>
      <c r="AR14" s="12"/>
      <c r="AS14" s="12"/>
      <c r="AT14" s="10"/>
      <c r="AU14" s="17">
        <f t="shared" si="0"/>
        <v>1.0999999999999999E-2</v>
      </c>
      <c r="AW14" s="2">
        <f t="shared" si="1"/>
        <v>1.1000000000000001</v>
      </c>
    </row>
    <row r="15" spans="1:49" x14ac:dyDescent="0.25">
      <c r="A15" s="5" t="s">
        <v>50</v>
      </c>
      <c r="B15" s="11" t="s">
        <v>18</v>
      </c>
      <c r="C15" s="12"/>
      <c r="D15" s="12"/>
      <c r="E15" s="10"/>
      <c r="F15" s="12">
        <v>6</v>
      </c>
      <c r="G15" s="12">
        <f>F15*B5/C5</f>
        <v>6</v>
      </c>
      <c r="H15" s="10">
        <f>(F15*B5/1000)</f>
        <v>0.06</v>
      </c>
      <c r="I15" s="12"/>
      <c r="J15" s="12"/>
      <c r="K15" s="10"/>
      <c r="L15" s="12"/>
      <c r="M15" s="12"/>
      <c r="N15" s="10"/>
      <c r="O15" s="12"/>
      <c r="P15" s="12"/>
      <c r="Q15" s="10"/>
      <c r="R15" s="12"/>
      <c r="S15" s="12"/>
      <c r="T15" s="10"/>
      <c r="U15" s="12"/>
      <c r="V15" s="12"/>
      <c r="W15" s="10"/>
      <c r="X15" s="12"/>
      <c r="Y15" s="12"/>
      <c r="Z15" s="10"/>
      <c r="AA15" s="12"/>
      <c r="AB15" s="12"/>
      <c r="AC15" s="10"/>
      <c r="AD15" s="5" t="s">
        <v>50</v>
      </c>
      <c r="AE15" s="11" t="s">
        <v>18</v>
      </c>
      <c r="AF15" s="12"/>
      <c r="AG15" s="12"/>
      <c r="AH15" s="10"/>
      <c r="AI15" s="12"/>
      <c r="AJ15" s="12"/>
      <c r="AK15" s="10"/>
      <c r="AL15" s="12"/>
      <c r="AM15" s="12"/>
      <c r="AN15" s="10"/>
      <c r="AO15" s="12"/>
      <c r="AP15" s="12"/>
      <c r="AQ15" s="10"/>
      <c r="AR15" s="12"/>
      <c r="AS15" s="12"/>
      <c r="AT15" s="10"/>
      <c r="AU15" s="17">
        <f t="shared" si="0"/>
        <v>0.06</v>
      </c>
      <c r="AW15" s="2">
        <f t="shared" si="1"/>
        <v>6</v>
      </c>
    </row>
    <row r="16" spans="1:49" x14ac:dyDescent="0.25">
      <c r="A16" s="5" t="s">
        <v>51</v>
      </c>
      <c r="B16" s="11" t="s">
        <v>18</v>
      </c>
      <c r="C16" s="12"/>
      <c r="D16" s="12"/>
      <c r="E16" s="10"/>
      <c r="F16" s="12"/>
      <c r="G16" s="12"/>
      <c r="H16" s="10"/>
      <c r="I16" s="12">
        <v>12</v>
      </c>
      <c r="J16" s="12">
        <f>I16*B5/C5</f>
        <v>12</v>
      </c>
      <c r="K16" s="10">
        <f>(I16*B5/1000)</f>
        <v>0.12</v>
      </c>
      <c r="L16" s="12"/>
      <c r="M16" s="12"/>
      <c r="N16" s="10"/>
      <c r="O16" s="12"/>
      <c r="P16" s="12"/>
      <c r="Q16" s="10"/>
      <c r="R16" s="12"/>
      <c r="S16" s="12"/>
      <c r="T16" s="10"/>
      <c r="U16" s="12"/>
      <c r="V16" s="12"/>
      <c r="W16" s="10"/>
      <c r="X16" s="12"/>
      <c r="Y16" s="12"/>
      <c r="Z16" s="10"/>
      <c r="AA16" s="12"/>
      <c r="AB16" s="12"/>
      <c r="AC16" s="10"/>
      <c r="AD16" s="5" t="s">
        <v>51</v>
      </c>
      <c r="AE16" s="11" t="s">
        <v>18</v>
      </c>
      <c r="AF16" s="12"/>
      <c r="AG16" s="12"/>
      <c r="AH16" s="10"/>
      <c r="AI16" s="12"/>
      <c r="AJ16" s="12"/>
      <c r="AK16" s="10"/>
      <c r="AL16" s="12"/>
      <c r="AM16" s="12"/>
      <c r="AN16" s="10"/>
      <c r="AO16" s="12"/>
      <c r="AP16" s="12"/>
      <c r="AQ16" s="10"/>
      <c r="AR16" s="12"/>
      <c r="AS16" s="12"/>
      <c r="AT16" s="10"/>
      <c r="AU16" s="17">
        <f t="shared" si="0"/>
        <v>0.12</v>
      </c>
      <c r="AW16" s="2">
        <f t="shared" si="1"/>
        <v>12</v>
      </c>
    </row>
    <row r="17" spans="1:49" x14ac:dyDescent="0.25">
      <c r="A17" s="5" t="s">
        <v>257</v>
      </c>
      <c r="B17" s="11" t="s">
        <v>39</v>
      </c>
      <c r="C17" s="12"/>
      <c r="D17" s="12"/>
      <c r="E17" s="10"/>
      <c r="F17" s="12"/>
      <c r="G17" s="12"/>
      <c r="H17" s="10"/>
      <c r="I17" s="12">
        <v>35</v>
      </c>
      <c r="J17" s="12">
        <f>I17*B5/C5</f>
        <v>35</v>
      </c>
      <c r="K17" s="10">
        <f>(I17*B5/1000)/0.3</f>
        <v>1.1666666666666667</v>
      </c>
      <c r="L17" s="12"/>
      <c r="M17" s="12"/>
      <c r="N17" s="10"/>
      <c r="O17" s="12"/>
      <c r="P17" s="12"/>
      <c r="Q17" s="10"/>
      <c r="R17" s="12"/>
      <c r="S17" s="12"/>
      <c r="T17" s="10"/>
      <c r="U17" s="12">
        <v>30</v>
      </c>
      <c r="V17" s="12">
        <f>U17*B5/C5</f>
        <v>30</v>
      </c>
      <c r="W17" s="10">
        <f>(U17*B5/1000)/0.3</f>
        <v>1</v>
      </c>
      <c r="X17" s="12"/>
      <c r="Y17" s="12"/>
      <c r="Z17" s="10"/>
      <c r="AA17" s="12"/>
      <c r="AB17" s="12"/>
      <c r="AC17" s="10"/>
      <c r="AD17" s="5" t="s">
        <v>257</v>
      </c>
      <c r="AE17" s="11" t="s">
        <v>39</v>
      </c>
      <c r="AF17" s="12"/>
      <c r="AG17" s="12"/>
      <c r="AH17" s="10"/>
      <c r="AI17" s="12"/>
      <c r="AJ17" s="12"/>
      <c r="AK17" s="10"/>
      <c r="AL17" s="12"/>
      <c r="AM17" s="12"/>
      <c r="AN17" s="10"/>
      <c r="AO17" s="12"/>
      <c r="AP17" s="12"/>
      <c r="AQ17" s="10"/>
      <c r="AR17" s="12"/>
      <c r="AS17" s="12"/>
      <c r="AT17" s="10"/>
      <c r="AU17" s="17">
        <f t="shared" si="0"/>
        <v>2.166666666666667</v>
      </c>
      <c r="AV17" t="s">
        <v>41</v>
      </c>
      <c r="AW17" s="2">
        <f t="shared" si="1"/>
        <v>65</v>
      </c>
    </row>
    <row r="18" spans="1:49" x14ac:dyDescent="0.25">
      <c r="A18" s="5" t="s">
        <v>26</v>
      </c>
      <c r="B18" s="11" t="s">
        <v>39</v>
      </c>
      <c r="C18" s="12"/>
      <c r="D18" s="12"/>
      <c r="E18" s="10"/>
      <c r="F18" s="12"/>
      <c r="G18" s="12"/>
      <c r="H18" s="10"/>
      <c r="I18" s="12"/>
      <c r="J18" s="12"/>
      <c r="K18" s="10"/>
      <c r="L18" s="12"/>
      <c r="M18" s="12"/>
      <c r="N18" s="10"/>
      <c r="O18" s="12"/>
      <c r="P18" s="12"/>
      <c r="Q18" s="10"/>
      <c r="R18" s="12"/>
      <c r="S18" s="12"/>
      <c r="T18" s="10"/>
      <c r="U18" s="12"/>
      <c r="V18" s="12"/>
      <c r="W18" s="10"/>
      <c r="X18" s="12"/>
      <c r="Y18" s="12"/>
      <c r="Z18" s="10"/>
      <c r="AA18" s="12"/>
      <c r="AB18" s="12"/>
      <c r="AC18" s="10"/>
      <c r="AD18" s="5" t="s">
        <v>26</v>
      </c>
      <c r="AE18" s="11" t="s">
        <v>39</v>
      </c>
      <c r="AF18" s="12"/>
      <c r="AG18" s="12"/>
      <c r="AH18" s="10"/>
      <c r="AI18" s="12">
        <v>38</v>
      </c>
      <c r="AJ18" s="12">
        <f>AI18*B5/C5</f>
        <v>38</v>
      </c>
      <c r="AK18" s="10">
        <f>(AI18*B5/1000)/0.6</f>
        <v>0.63333333333333341</v>
      </c>
      <c r="AL18" s="12"/>
      <c r="AM18" s="12"/>
      <c r="AN18" s="10"/>
      <c r="AO18" s="12"/>
      <c r="AP18" s="12"/>
      <c r="AQ18" s="10"/>
      <c r="AR18" s="12"/>
      <c r="AS18" s="12"/>
      <c r="AT18" s="10"/>
      <c r="AU18" s="17">
        <f t="shared" si="0"/>
        <v>0.63333333333333341</v>
      </c>
      <c r="AV18" t="s">
        <v>42</v>
      </c>
      <c r="AW18" s="2">
        <f t="shared" si="1"/>
        <v>38</v>
      </c>
    </row>
    <row r="19" spans="1:49" x14ac:dyDescent="0.25">
      <c r="A19" s="5" t="s">
        <v>29</v>
      </c>
      <c r="B19" s="11" t="s">
        <v>18</v>
      </c>
      <c r="C19" s="12"/>
      <c r="D19" s="12"/>
      <c r="E19" s="10"/>
      <c r="F19" s="12"/>
      <c r="G19" s="12"/>
      <c r="H19" s="10"/>
      <c r="I19" s="12"/>
      <c r="J19" s="12"/>
      <c r="K19" s="10"/>
      <c r="L19" s="12"/>
      <c r="M19" s="12"/>
      <c r="N19" s="10"/>
      <c r="O19" s="12"/>
      <c r="P19" s="12"/>
      <c r="Q19" s="10"/>
      <c r="R19" s="12">
        <v>70</v>
      </c>
      <c r="S19" s="12">
        <f>R19*B5/C5</f>
        <v>70</v>
      </c>
      <c r="T19" s="10">
        <f>(R19*B5/1000)</f>
        <v>0.7</v>
      </c>
      <c r="U19" s="12"/>
      <c r="V19" s="12"/>
      <c r="W19" s="10"/>
      <c r="X19" s="12">
        <v>216.6</v>
      </c>
      <c r="Y19" s="12">
        <f>X19*B5/C5</f>
        <v>216.6</v>
      </c>
      <c r="Z19" s="10">
        <f>(X19*B5/1000)</f>
        <v>2.1659999999999999</v>
      </c>
      <c r="AA19" s="12"/>
      <c r="AB19" s="12"/>
      <c r="AC19" s="10"/>
      <c r="AD19" s="5" t="s">
        <v>29</v>
      </c>
      <c r="AE19" s="11" t="s">
        <v>18</v>
      </c>
      <c r="AF19" s="12"/>
      <c r="AG19" s="12"/>
      <c r="AH19" s="10"/>
      <c r="AI19" s="12"/>
      <c r="AJ19" s="12"/>
      <c r="AK19" s="10"/>
      <c r="AL19" s="12"/>
      <c r="AM19" s="12"/>
      <c r="AN19" s="10"/>
      <c r="AO19" s="12"/>
      <c r="AP19" s="12"/>
      <c r="AQ19" s="10"/>
      <c r="AR19" s="12"/>
      <c r="AS19" s="12"/>
      <c r="AT19" s="10"/>
      <c r="AU19" s="17">
        <f t="shared" si="0"/>
        <v>2.8659999999999997</v>
      </c>
      <c r="AW19" s="2">
        <f t="shared" si="1"/>
        <v>286.60000000000002</v>
      </c>
    </row>
    <row r="20" spans="1:49" x14ac:dyDescent="0.25">
      <c r="A20" s="5" t="s">
        <v>262</v>
      </c>
      <c r="B20" s="11" t="s">
        <v>18</v>
      </c>
      <c r="C20" s="12"/>
      <c r="D20" s="12"/>
      <c r="E20" s="10"/>
      <c r="F20" s="12"/>
      <c r="G20" s="12"/>
      <c r="H20" s="10"/>
      <c r="I20" s="12"/>
      <c r="J20" s="12"/>
      <c r="K20" s="10"/>
      <c r="L20" s="12"/>
      <c r="M20" s="12"/>
      <c r="N20" s="10"/>
      <c r="O20" s="12"/>
      <c r="P20" s="12"/>
      <c r="Q20" s="10"/>
      <c r="R20" s="12">
        <v>12</v>
      </c>
      <c r="S20" s="12">
        <f>R20*B5/C5</f>
        <v>12</v>
      </c>
      <c r="T20" s="10">
        <f>(R20*B5/1000)</f>
        <v>0.12</v>
      </c>
      <c r="U20" s="12"/>
      <c r="V20" s="12"/>
      <c r="W20" s="10"/>
      <c r="X20" s="12"/>
      <c r="Y20" s="12"/>
      <c r="Z20" s="10"/>
      <c r="AA20" s="12">
        <v>7.4</v>
      </c>
      <c r="AB20" s="12">
        <f>AA20*B5/C5</f>
        <v>7.4</v>
      </c>
      <c r="AC20" s="10">
        <f>(AA20*B5/1000)</f>
        <v>7.3999999999999996E-2</v>
      </c>
      <c r="AD20" s="5" t="s">
        <v>262</v>
      </c>
      <c r="AE20" s="11" t="s">
        <v>18</v>
      </c>
      <c r="AF20" s="12"/>
      <c r="AG20" s="12"/>
      <c r="AH20" s="10"/>
      <c r="AI20" s="12"/>
      <c r="AJ20" s="12"/>
      <c r="AK20" s="10"/>
      <c r="AL20" s="12"/>
      <c r="AM20" s="12"/>
      <c r="AN20" s="10"/>
      <c r="AO20" s="12"/>
      <c r="AP20" s="12"/>
      <c r="AQ20" s="10"/>
      <c r="AR20" s="12"/>
      <c r="AS20" s="12"/>
      <c r="AT20" s="10"/>
      <c r="AU20" s="17">
        <f t="shared" si="0"/>
        <v>0.19400000000000001</v>
      </c>
      <c r="AW20" s="2">
        <f t="shared" si="1"/>
        <v>19.399999999999999</v>
      </c>
    </row>
    <row r="21" spans="1:49" x14ac:dyDescent="0.25">
      <c r="A21" s="5" t="s">
        <v>30</v>
      </c>
      <c r="B21" s="11" t="s">
        <v>18</v>
      </c>
      <c r="C21" s="12"/>
      <c r="D21" s="12"/>
      <c r="E21" s="10"/>
      <c r="F21" s="12"/>
      <c r="G21" s="12"/>
      <c r="H21" s="10"/>
      <c r="I21" s="12"/>
      <c r="J21" s="12"/>
      <c r="K21" s="10"/>
      <c r="L21" s="12"/>
      <c r="M21" s="12"/>
      <c r="N21" s="10"/>
      <c r="O21" s="12">
        <v>13.3</v>
      </c>
      <c r="P21" s="12">
        <f>O21*B5/C5</f>
        <v>13.3</v>
      </c>
      <c r="Q21" s="10">
        <f>(O21*B5/1000)</f>
        <v>0.13300000000000001</v>
      </c>
      <c r="R21" s="12">
        <v>12</v>
      </c>
      <c r="S21" s="12">
        <f>R21*B5/C5</f>
        <v>12</v>
      </c>
      <c r="T21" s="10">
        <f>(R21*B5/1000)</f>
        <v>0.12</v>
      </c>
      <c r="U21" s="12"/>
      <c r="V21" s="12"/>
      <c r="W21" s="10"/>
      <c r="X21" s="12"/>
      <c r="Y21" s="12"/>
      <c r="Z21" s="10"/>
      <c r="AA21" s="12">
        <v>8.9</v>
      </c>
      <c r="AB21" s="12">
        <f>AA21*B5/C5</f>
        <v>8.9</v>
      </c>
      <c r="AC21" s="10">
        <f>(AA21*B5/1000)</f>
        <v>8.8999999999999996E-2</v>
      </c>
      <c r="AD21" s="5" t="s">
        <v>30</v>
      </c>
      <c r="AE21" s="11" t="s">
        <v>18</v>
      </c>
      <c r="AF21" s="12"/>
      <c r="AG21" s="12"/>
      <c r="AH21" s="10"/>
      <c r="AI21" s="12"/>
      <c r="AJ21" s="12"/>
      <c r="AK21" s="10"/>
      <c r="AL21" s="12"/>
      <c r="AM21" s="12"/>
      <c r="AN21" s="10"/>
      <c r="AO21" s="12"/>
      <c r="AP21" s="12"/>
      <c r="AQ21" s="10"/>
      <c r="AR21" s="12"/>
      <c r="AS21" s="12"/>
      <c r="AT21" s="10"/>
      <c r="AU21" s="17">
        <f t="shared" si="0"/>
        <v>0.34199999999999997</v>
      </c>
      <c r="AW21" s="2">
        <f t="shared" si="1"/>
        <v>34.200000000000003</v>
      </c>
    </row>
    <row r="22" spans="1:49" x14ac:dyDescent="0.25">
      <c r="A22" s="5" t="s">
        <v>270</v>
      </c>
      <c r="B22" s="11" t="s">
        <v>18</v>
      </c>
      <c r="C22" s="12"/>
      <c r="D22" s="12"/>
      <c r="E22" s="10"/>
      <c r="F22" s="12"/>
      <c r="G22" s="12"/>
      <c r="H22" s="10"/>
      <c r="I22" s="12"/>
      <c r="J22" s="12"/>
      <c r="K22" s="10"/>
      <c r="L22" s="12"/>
      <c r="M22" s="12"/>
      <c r="N22" s="10"/>
      <c r="O22" s="12"/>
      <c r="P22" s="12"/>
      <c r="Q22" s="10"/>
      <c r="R22" s="12">
        <v>30</v>
      </c>
      <c r="S22" s="12">
        <f>R22*B5/C5</f>
        <v>30</v>
      </c>
      <c r="T22" s="10">
        <f>(R22*B5/1000)</f>
        <v>0.3</v>
      </c>
      <c r="U22" s="12"/>
      <c r="V22" s="12"/>
      <c r="W22" s="10"/>
      <c r="X22" s="12"/>
      <c r="Y22" s="12"/>
      <c r="Z22" s="10"/>
      <c r="AA22" s="12"/>
      <c r="AB22" s="12"/>
      <c r="AC22" s="10"/>
      <c r="AD22" s="5" t="s">
        <v>270</v>
      </c>
      <c r="AE22" s="11" t="s">
        <v>18</v>
      </c>
      <c r="AF22" s="12"/>
      <c r="AG22" s="12"/>
      <c r="AH22" s="10"/>
      <c r="AI22" s="12"/>
      <c r="AJ22" s="12"/>
      <c r="AK22" s="10"/>
      <c r="AL22" s="12"/>
      <c r="AM22" s="12"/>
      <c r="AN22" s="10"/>
      <c r="AO22" s="12"/>
      <c r="AP22" s="12"/>
      <c r="AQ22" s="10"/>
      <c r="AR22" s="12"/>
      <c r="AS22" s="12"/>
      <c r="AT22" s="10"/>
      <c r="AU22" s="17">
        <f t="shared" si="0"/>
        <v>0.3</v>
      </c>
      <c r="AW22" s="2">
        <f t="shared" si="1"/>
        <v>30</v>
      </c>
    </row>
    <row r="23" spans="1:49" x14ac:dyDescent="0.25">
      <c r="A23" s="5" t="s">
        <v>265</v>
      </c>
      <c r="B23" s="11" t="s">
        <v>18</v>
      </c>
      <c r="C23" s="12"/>
      <c r="D23" s="12"/>
      <c r="E23" s="10"/>
      <c r="F23" s="12"/>
      <c r="G23" s="12"/>
      <c r="H23" s="10"/>
      <c r="I23" s="12"/>
      <c r="J23" s="12"/>
      <c r="K23" s="10"/>
      <c r="L23" s="12"/>
      <c r="M23" s="12"/>
      <c r="N23" s="10"/>
      <c r="O23" s="12"/>
      <c r="P23" s="12"/>
      <c r="Q23" s="10"/>
      <c r="R23" s="12"/>
      <c r="S23" s="12"/>
      <c r="T23" s="10"/>
      <c r="U23" s="12"/>
      <c r="V23" s="12"/>
      <c r="W23" s="10"/>
      <c r="X23" s="12"/>
      <c r="Y23" s="12"/>
      <c r="Z23" s="10"/>
      <c r="AA23" s="12">
        <v>68</v>
      </c>
      <c r="AB23" s="12">
        <f>AA23*B5/C5</f>
        <v>68</v>
      </c>
      <c r="AC23" s="10">
        <f>(AA23*B5/1000)</f>
        <v>0.68</v>
      </c>
      <c r="AD23" s="5" t="s">
        <v>265</v>
      </c>
      <c r="AE23" s="11" t="s">
        <v>18</v>
      </c>
      <c r="AF23" s="12"/>
      <c r="AG23" s="12"/>
      <c r="AH23" s="10"/>
      <c r="AI23" s="12"/>
      <c r="AJ23" s="12"/>
      <c r="AK23" s="10"/>
      <c r="AL23" s="12"/>
      <c r="AM23" s="12"/>
      <c r="AN23" s="10"/>
      <c r="AO23" s="12"/>
      <c r="AP23" s="12"/>
      <c r="AQ23" s="10"/>
      <c r="AR23" s="12"/>
      <c r="AS23" s="12"/>
      <c r="AT23" s="10"/>
      <c r="AU23" s="17">
        <f t="shared" si="0"/>
        <v>0.68</v>
      </c>
      <c r="AW23" s="2">
        <f t="shared" si="1"/>
        <v>68</v>
      </c>
    </row>
    <row r="24" spans="1:49" x14ac:dyDescent="0.25">
      <c r="A24" s="5" t="s">
        <v>258</v>
      </c>
      <c r="B24" s="11" t="s">
        <v>18</v>
      </c>
      <c r="C24" s="12"/>
      <c r="D24" s="12"/>
      <c r="E24" s="10"/>
      <c r="F24" s="12"/>
      <c r="G24" s="12"/>
      <c r="H24" s="10"/>
      <c r="I24" s="12"/>
      <c r="J24" s="12"/>
      <c r="K24" s="10"/>
      <c r="L24" s="12"/>
      <c r="M24" s="12"/>
      <c r="N24" s="10"/>
      <c r="O24" s="12">
        <v>4</v>
      </c>
      <c r="P24" s="12">
        <f>O24*B5/C5</f>
        <v>4</v>
      </c>
      <c r="Q24" s="10">
        <f>(O24*B5/1000)</f>
        <v>0.04</v>
      </c>
      <c r="R24" s="12">
        <v>2.5</v>
      </c>
      <c r="S24" s="12">
        <f>R24*B5/C5</f>
        <v>2.5</v>
      </c>
      <c r="T24" s="10">
        <f>(R24*B5/1000)</f>
        <v>2.5000000000000001E-2</v>
      </c>
      <c r="U24" s="12"/>
      <c r="V24" s="12"/>
      <c r="W24" s="10"/>
      <c r="X24" s="12"/>
      <c r="Y24" s="12"/>
      <c r="Z24" s="10"/>
      <c r="AA24" s="12"/>
      <c r="AB24" s="12"/>
      <c r="AC24" s="10"/>
      <c r="AD24" s="5" t="s">
        <v>258</v>
      </c>
      <c r="AE24" s="11" t="s">
        <v>18</v>
      </c>
      <c r="AF24" s="12"/>
      <c r="AG24" s="12"/>
      <c r="AH24" s="10"/>
      <c r="AI24" s="12"/>
      <c r="AJ24" s="12"/>
      <c r="AK24" s="10"/>
      <c r="AL24" s="12">
        <v>1</v>
      </c>
      <c r="AM24" s="12">
        <f>AL24*B5/C5</f>
        <v>1</v>
      </c>
      <c r="AN24" s="10">
        <f>(AL24*B5/1000)</f>
        <v>0.01</v>
      </c>
      <c r="AO24" s="12"/>
      <c r="AP24" s="12"/>
      <c r="AQ24" s="10"/>
      <c r="AR24" s="12"/>
      <c r="AS24" s="12"/>
      <c r="AT24" s="10"/>
      <c r="AU24" s="17">
        <f t="shared" si="0"/>
        <v>7.4999999999999997E-2</v>
      </c>
      <c r="AW24" s="2">
        <f t="shared" si="1"/>
        <v>7.5</v>
      </c>
    </row>
    <row r="25" spans="1:49" x14ac:dyDescent="0.25">
      <c r="A25" s="5" t="s">
        <v>256</v>
      </c>
      <c r="B25" s="11" t="s">
        <v>18</v>
      </c>
      <c r="C25" s="12"/>
      <c r="D25" s="12"/>
      <c r="E25" s="10"/>
      <c r="F25" s="12"/>
      <c r="G25" s="12"/>
      <c r="H25" s="10"/>
      <c r="I25" s="12"/>
      <c r="J25" s="12"/>
      <c r="K25" s="10"/>
      <c r="L25" s="12"/>
      <c r="M25" s="12"/>
      <c r="N25" s="10"/>
      <c r="O25" s="12"/>
      <c r="P25" s="12"/>
      <c r="Q25" s="10"/>
      <c r="R25" s="12">
        <v>6</v>
      </c>
      <c r="S25" s="12">
        <f>R25*B5/C5</f>
        <v>6</v>
      </c>
      <c r="T25" s="10">
        <f>(R25*B5/1000)</f>
        <v>0.06</v>
      </c>
      <c r="U25" s="12"/>
      <c r="V25" s="12"/>
      <c r="W25" s="10"/>
      <c r="X25" s="12"/>
      <c r="Y25" s="12"/>
      <c r="Z25" s="10"/>
      <c r="AA25" s="12"/>
      <c r="AB25" s="12"/>
      <c r="AC25" s="10"/>
      <c r="AD25" s="5" t="s">
        <v>256</v>
      </c>
      <c r="AE25" s="11" t="s">
        <v>18</v>
      </c>
      <c r="AF25" s="12"/>
      <c r="AG25" s="12"/>
      <c r="AH25" s="10"/>
      <c r="AI25" s="12"/>
      <c r="AJ25" s="12"/>
      <c r="AK25" s="10"/>
      <c r="AL25" s="12"/>
      <c r="AM25" s="12"/>
      <c r="AN25" s="10"/>
      <c r="AO25" s="12"/>
      <c r="AP25" s="12"/>
      <c r="AQ25" s="10"/>
      <c r="AR25" s="12"/>
      <c r="AS25" s="12"/>
      <c r="AT25" s="10"/>
      <c r="AU25" s="17">
        <f t="shared" si="0"/>
        <v>0.06</v>
      </c>
      <c r="AW25" s="2">
        <f t="shared" si="1"/>
        <v>6</v>
      </c>
    </row>
    <row r="26" spans="1:49" x14ac:dyDescent="0.25">
      <c r="A26" s="5" t="s">
        <v>260</v>
      </c>
      <c r="B26" s="11" t="s">
        <v>18</v>
      </c>
      <c r="C26" s="12"/>
      <c r="D26" s="12"/>
      <c r="E26" s="10"/>
      <c r="F26" s="12"/>
      <c r="G26" s="12"/>
      <c r="H26" s="10"/>
      <c r="I26" s="12"/>
      <c r="J26" s="12"/>
      <c r="K26" s="10"/>
      <c r="L26" s="12"/>
      <c r="M26" s="12"/>
      <c r="N26" s="10"/>
      <c r="O26" s="12">
        <v>57.5</v>
      </c>
      <c r="P26" s="12">
        <f>O26*B5/C5</f>
        <v>57.5</v>
      </c>
      <c r="Q26" s="10">
        <f>(O26*B5/1000)</f>
        <v>0.57499999999999996</v>
      </c>
      <c r="R26" s="12"/>
      <c r="S26" s="12"/>
      <c r="T26" s="10"/>
      <c r="U26" s="12"/>
      <c r="V26" s="12"/>
      <c r="W26" s="10"/>
      <c r="X26" s="12"/>
      <c r="Y26" s="12"/>
      <c r="Z26" s="10"/>
      <c r="AA26" s="12"/>
      <c r="AB26" s="12"/>
      <c r="AC26" s="10"/>
      <c r="AD26" s="5" t="s">
        <v>260</v>
      </c>
      <c r="AE26" s="11" t="s">
        <v>18</v>
      </c>
      <c r="AF26" s="12"/>
      <c r="AG26" s="12"/>
      <c r="AH26" s="10"/>
      <c r="AI26" s="12"/>
      <c r="AJ26" s="12"/>
      <c r="AK26" s="10"/>
      <c r="AL26" s="12"/>
      <c r="AM26" s="12"/>
      <c r="AN26" s="10"/>
      <c r="AO26" s="12"/>
      <c r="AP26" s="12"/>
      <c r="AQ26" s="10"/>
      <c r="AR26" s="12"/>
      <c r="AS26" s="12"/>
      <c r="AT26" s="10"/>
      <c r="AU26" s="17">
        <f t="shared" si="0"/>
        <v>0.57499999999999996</v>
      </c>
      <c r="AW26" s="2">
        <f t="shared" si="1"/>
        <v>57.5</v>
      </c>
    </row>
    <row r="27" spans="1:49" x14ac:dyDescent="0.25">
      <c r="A27" s="5" t="s">
        <v>86</v>
      </c>
      <c r="B27" s="11" t="s">
        <v>18</v>
      </c>
      <c r="C27" s="12"/>
      <c r="D27" s="12"/>
      <c r="E27" s="10"/>
      <c r="F27" s="12"/>
      <c r="G27" s="12"/>
      <c r="H27" s="10"/>
      <c r="I27" s="12"/>
      <c r="J27" s="12"/>
      <c r="K27" s="10"/>
      <c r="L27" s="12"/>
      <c r="M27" s="12"/>
      <c r="N27" s="10"/>
      <c r="O27" s="12"/>
      <c r="P27" s="12"/>
      <c r="Q27" s="10"/>
      <c r="R27" s="12"/>
      <c r="S27" s="12"/>
      <c r="T27" s="10"/>
      <c r="U27" s="12"/>
      <c r="V27" s="12"/>
      <c r="W27" s="10"/>
      <c r="X27" s="12"/>
      <c r="Y27" s="12"/>
      <c r="Z27" s="10"/>
      <c r="AA27" s="12">
        <v>1.75</v>
      </c>
      <c r="AB27" s="12">
        <f>AA27*B5/C5</f>
        <v>1.75</v>
      </c>
      <c r="AC27" s="10">
        <f>(AA27*B5/1000)</f>
        <v>1.7500000000000002E-2</v>
      </c>
      <c r="AD27" s="5" t="s">
        <v>86</v>
      </c>
      <c r="AE27" s="11" t="s">
        <v>18</v>
      </c>
      <c r="AF27" s="12"/>
      <c r="AG27" s="12"/>
      <c r="AH27" s="10"/>
      <c r="AI27" s="12"/>
      <c r="AJ27" s="12"/>
      <c r="AK27" s="10"/>
      <c r="AL27" s="12">
        <v>45.6</v>
      </c>
      <c r="AM27" s="12">
        <f>AL27*B5/C5</f>
        <v>45.6</v>
      </c>
      <c r="AN27" s="10">
        <f>(AL27*B5/1000)</f>
        <v>0.45600000000000002</v>
      </c>
      <c r="AO27" s="12"/>
      <c r="AP27" s="12"/>
      <c r="AQ27" s="10"/>
      <c r="AR27" s="12"/>
      <c r="AS27" s="12"/>
      <c r="AT27" s="10"/>
      <c r="AU27" s="17">
        <f t="shared" si="0"/>
        <v>0.47350000000000003</v>
      </c>
      <c r="AW27" s="2">
        <f t="shared" si="1"/>
        <v>47.35</v>
      </c>
    </row>
    <row r="28" spans="1:49" x14ac:dyDescent="0.25">
      <c r="A28" s="5" t="s">
        <v>72</v>
      </c>
      <c r="B28" s="11" t="s">
        <v>18</v>
      </c>
      <c r="C28" s="12"/>
      <c r="D28" s="12"/>
      <c r="E28" s="10"/>
      <c r="F28" s="12"/>
      <c r="G28" s="12"/>
      <c r="H28" s="10"/>
      <c r="I28" s="12"/>
      <c r="J28" s="12"/>
      <c r="K28" s="10"/>
      <c r="L28" s="12"/>
      <c r="M28" s="12"/>
      <c r="N28" s="10"/>
      <c r="O28" s="12"/>
      <c r="P28" s="12"/>
      <c r="Q28" s="10"/>
      <c r="R28" s="12">
        <v>6</v>
      </c>
      <c r="S28" s="12">
        <f>R28*B5/C5</f>
        <v>6</v>
      </c>
      <c r="T28" s="10">
        <f>(R28*B5/1000)</f>
        <v>0.06</v>
      </c>
      <c r="U28" s="12"/>
      <c r="V28" s="12"/>
      <c r="W28" s="10"/>
      <c r="X28" s="12"/>
      <c r="Y28" s="12"/>
      <c r="Z28" s="10"/>
      <c r="AA28" s="12">
        <v>2.6</v>
      </c>
      <c r="AB28" s="12">
        <f>AA28*B5/C5</f>
        <v>2.6</v>
      </c>
      <c r="AC28" s="10">
        <f>(AA28*B5/1000)</f>
        <v>2.5999999999999999E-2</v>
      </c>
      <c r="AD28" s="5" t="s">
        <v>72</v>
      </c>
      <c r="AE28" s="11" t="s">
        <v>18</v>
      </c>
      <c r="AF28" s="12"/>
      <c r="AG28" s="12"/>
      <c r="AH28" s="10"/>
      <c r="AI28" s="12"/>
      <c r="AJ28" s="12"/>
      <c r="AK28" s="10"/>
      <c r="AL28" s="12"/>
      <c r="AM28" s="12"/>
      <c r="AN28" s="10"/>
      <c r="AO28" s="12"/>
      <c r="AP28" s="12"/>
      <c r="AQ28" s="10"/>
      <c r="AR28" s="12"/>
      <c r="AS28" s="12"/>
      <c r="AT28" s="10"/>
      <c r="AU28" s="17">
        <f t="shared" si="0"/>
        <v>8.5999999999999993E-2</v>
      </c>
      <c r="AW28" s="2">
        <f t="shared" si="1"/>
        <v>8.6</v>
      </c>
    </row>
    <row r="29" spans="1:49" x14ac:dyDescent="0.25">
      <c r="A29" s="5" t="s">
        <v>198</v>
      </c>
      <c r="B29" s="11" t="s">
        <v>18</v>
      </c>
      <c r="C29" s="12"/>
      <c r="D29" s="12"/>
      <c r="E29" s="10"/>
      <c r="F29" s="12"/>
      <c r="G29" s="12"/>
      <c r="H29" s="10"/>
      <c r="I29" s="12"/>
      <c r="J29" s="12"/>
      <c r="K29" s="10"/>
      <c r="L29" s="12"/>
      <c r="M29" s="12"/>
      <c r="N29" s="10"/>
      <c r="O29" s="12"/>
      <c r="P29" s="12"/>
      <c r="Q29" s="10"/>
      <c r="R29" s="12"/>
      <c r="S29" s="12"/>
      <c r="T29" s="10"/>
      <c r="U29" s="12"/>
      <c r="V29" s="12"/>
      <c r="W29" s="10"/>
      <c r="X29" s="12"/>
      <c r="Y29" s="12"/>
      <c r="Z29" s="10"/>
      <c r="AA29" s="12"/>
      <c r="AB29" s="12"/>
      <c r="AC29" s="10"/>
      <c r="AD29" s="5" t="s">
        <v>198</v>
      </c>
      <c r="AE29" s="11" t="s">
        <v>18</v>
      </c>
      <c r="AF29" s="12">
        <v>18</v>
      </c>
      <c r="AG29" s="12">
        <f>AF29*B5/C5</f>
        <v>18</v>
      </c>
      <c r="AH29" s="10">
        <f>(AF29*B5/1000)</f>
        <v>0.18</v>
      </c>
      <c r="AI29" s="12"/>
      <c r="AJ29" s="12"/>
      <c r="AK29" s="10"/>
      <c r="AL29" s="12"/>
      <c r="AM29" s="12"/>
      <c r="AN29" s="10"/>
      <c r="AO29" s="12"/>
      <c r="AP29" s="12"/>
      <c r="AQ29" s="10"/>
      <c r="AR29" s="12"/>
      <c r="AS29" s="12"/>
      <c r="AT29" s="10"/>
      <c r="AU29" s="17">
        <f t="shared" si="0"/>
        <v>0.18</v>
      </c>
      <c r="AW29" s="2">
        <f t="shared" si="1"/>
        <v>18</v>
      </c>
    </row>
    <row r="30" spans="1:49" x14ac:dyDescent="0.25">
      <c r="A30" s="5" t="s">
        <v>20</v>
      </c>
      <c r="B30" s="11" t="s">
        <v>39</v>
      </c>
      <c r="C30" s="12"/>
      <c r="D30" s="12"/>
      <c r="E30" s="10"/>
      <c r="F30" s="12"/>
      <c r="G30" s="12"/>
      <c r="H30" s="10"/>
      <c r="I30" s="12"/>
      <c r="J30" s="12"/>
      <c r="K30" s="10"/>
      <c r="L30" s="12"/>
      <c r="M30" s="12"/>
      <c r="N30" s="10"/>
      <c r="O30" s="12"/>
      <c r="P30" s="12"/>
      <c r="Q30" s="10"/>
      <c r="R30" s="12"/>
      <c r="S30" s="12"/>
      <c r="T30" s="10"/>
      <c r="U30" s="12"/>
      <c r="V30" s="12"/>
      <c r="W30" s="10"/>
      <c r="X30" s="12"/>
      <c r="Y30" s="12"/>
      <c r="Z30" s="10"/>
      <c r="AA30" s="12"/>
      <c r="AB30" s="12"/>
      <c r="AC30" s="10"/>
      <c r="AD30" s="5" t="s">
        <v>20</v>
      </c>
      <c r="AE30" s="11" t="s">
        <v>39</v>
      </c>
      <c r="AF30" s="12"/>
      <c r="AG30" s="12"/>
      <c r="AH30" s="10"/>
      <c r="AI30" s="12"/>
      <c r="AJ30" s="12"/>
      <c r="AK30" s="10"/>
      <c r="AL30" s="12">
        <v>3.5</v>
      </c>
      <c r="AM30" s="12">
        <f>AL30*B5/C5</f>
        <v>3.5</v>
      </c>
      <c r="AN30" s="10">
        <f>(AL30*B5/1000)/0.045</f>
        <v>0.7777777777777779</v>
      </c>
      <c r="AO30" s="12"/>
      <c r="AP30" s="12"/>
      <c r="AQ30" s="10"/>
      <c r="AR30" s="12"/>
      <c r="AS30" s="12"/>
      <c r="AT30" s="10"/>
      <c r="AU30" s="17">
        <f t="shared" si="0"/>
        <v>0.7777777777777779</v>
      </c>
      <c r="AV30" t="s">
        <v>40</v>
      </c>
      <c r="AW30" s="2">
        <f t="shared" si="1"/>
        <v>3.5</v>
      </c>
    </row>
    <row r="31" spans="1:49" x14ac:dyDescent="0.25">
      <c r="A31" s="5" t="s">
        <v>75</v>
      </c>
      <c r="B31" s="11" t="s">
        <v>39</v>
      </c>
      <c r="C31" s="12"/>
      <c r="D31" s="12"/>
      <c r="E31" s="10"/>
      <c r="F31" s="12"/>
      <c r="G31" s="12"/>
      <c r="H31" s="10"/>
      <c r="I31" s="12"/>
      <c r="J31" s="12"/>
      <c r="K31" s="10"/>
      <c r="L31" s="12"/>
      <c r="M31" s="12"/>
      <c r="N31" s="10"/>
      <c r="O31" s="12"/>
      <c r="P31" s="12"/>
      <c r="Q31" s="10"/>
      <c r="R31" s="12"/>
      <c r="S31" s="12"/>
      <c r="T31" s="10"/>
      <c r="U31" s="12"/>
      <c r="V31" s="12"/>
      <c r="W31" s="10"/>
      <c r="X31" s="12"/>
      <c r="Y31" s="12"/>
      <c r="Z31" s="10"/>
      <c r="AA31" s="12"/>
      <c r="AB31" s="12"/>
      <c r="AC31" s="10"/>
      <c r="AD31" s="5" t="s">
        <v>75</v>
      </c>
      <c r="AE31" s="11" t="s">
        <v>39</v>
      </c>
      <c r="AF31" s="12"/>
      <c r="AG31" s="12"/>
      <c r="AH31" s="10"/>
      <c r="AI31" s="12"/>
      <c r="AJ31" s="12"/>
      <c r="AK31" s="10"/>
      <c r="AL31" s="31">
        <v>0.8</v>
      </c>
      <c r="AM31" s="12">
        <f>AL31*B5/C5</f>
        <v>0.8</v>
      </c>
      <c r="AN31" s="10">
        <f>(AL31*B5/1000)/0.01</f>
        <v>0.8</v>
      </c>
      <c r="AO31" s="12"/>
      <c r="AP31" s="12"/>
      <c r="AQ31" s="10"/>
      <c r="AR31" s="12"/>
      <c r="AS31" s="12"/>
      <c r="AT31" s="10"/>
      <c r="AU31" s="17">
        <f t="shared" si="0"/>
        <v>0.8</v>
      </c>
      <c r="AV31" t="s">
        <v>230</v>
      </c>
      <c r="AW31" s="2">
        <f t="shared" si="1"/>
        <v>0.8</v>
      </c>
    </row>
    <row r="32" spans="1:49" x14ac:dyDescent="0.25">
      <c r="A32" s="5" t="s">
        <v>94</v>
      </c>
      <c r="B32" s="11" t="s">
        <v>39</v>
      </c>
      <c r="C32" s="12"/>
      <c r="D32" s="12"/>
      <c r="E32" s="10"/>
      <c r="F32" s="12"/>
      <c r="G32" s="12"/>
      <c r="H32" s="10"/>
      <c r="I32" s="12"/>
      <c r="J32" s="12"/>
      <c r="K32" s="10"/>
      <c r="L32" s="12"/>
      <c r="M32" s="12"/>
      <c r="N32" s="10"/>
      <c r="O32" s="12"/>
      <c r="P32" s="12"/>
      <c r="Q32" s="10"/>
      <c r="R32" s="12"/>
      <c r="S32" s="12"/>
      <c r="T32" s="10"/>
      <c r="U32" s="12"/>
      <c r="V32" s="12"/>
      <c r="W32" s="10"/>
      <c r="X32" s="12"/>
      <c r="Y32" s="12"/>
      <c r="Z32" s="10"/>
      <c r="AA32" s="12"/>
      <c r="AB32" s="12"/>
      <c r="AC32" s="10"/>
      <c r="AD32" s="5" t="s">
        <v>94</v>
      </c>
      <c r="AE32" s="11" t="s">
        <v>39</v>
      </c>
      <c r="AF32" s="12"/>
      <c r="AG32" s="12"/>
      <c r="AH32" s="10"/>
      <c r="AI32" s="12"/>
      <c r="AJ32" s="12"/>
      <c r="AK32" s="10"/>
      <c r="AL32" s="31">
        <v>26</v>
      </c>
      <c r="AM32" s="12">
        <f>AL32*B5/C5</f>
        <v>26</v>
      </c>
      <c r="AN32" s="10">
        <f>(AL32*B5/1000)/0.6</f>
        <v>0.43333333333333335</v>
      </c>
      <c r="AO32" s="12"/>
      <c r="AP32" s="12"/>
      <c r="AQ32" s="10"/>
      <c r="AR32" s="12"/>
      <c r="AS32" s="12"/>
      <c r="AT32" s="10"/>
      <c r="AU32" s="17">
        <f t="shared" si="0"/>
        <v>0.43333333333333335</v>
      </c>
      <c r="AV32" t="s">
        <v>42</v>
      </c>
      <c r="AW32" s="2">
        <f t="shared" si="1"/>
        <v>26</v>
      </c>
    </row>
    <row r="33" spans="1:49" x14ac:dyDescent="0.25">
      <c r="A33" s="5" t="s">
        <v>76</v>
      </c>
      <c r="B33" s="11" t="s">
        <v>39</v>
      </c>
      <c r="C33" s="12"/>
      <c r="D33" s="12"/>
      <c r="E33" s="10"/>
      <c r="F33" s="12"/>
      <c r="G33" s="12"/>
      <c r="H33" s="10"/>
      <c r="I33" s="12"/>
      <c r="J33" s="12"/>
      <c r="K33" s="10"/>
      <c r="L33" s="12"/>
      <c r="M33" s="12"/>
      <c r="N33" s="10"/>
      <c r="O33" s="12"/>
      <c r="P33" s="12"/>
      <c r="Q33" s="10"/>
      <c r="R33" s="12"/>
      <c r="S33" s="12"/>
      <c r="T33" s="10"/>
      <c r="U33" s="12"/>
      <c r="V33" s="12"/>
      <c r="W33" s="10"/>
      <c r="X33" s="12"/>
      <c r="Y33" s="12"/>
      <c r="Z33" s="10"/>
      <c r="AA33" s="12"/>
      <c r="AB33" s="12"/>
      <c r="AC33" s="10"/>
      <c r="AD33" s="5" t="s">
        <v>76</v>
      </c>
      <c r="AE33" s="11" t="s">
        <v>39</v>
      </c>
      <c r="AF33" s="12"/>
      <c r="AG33" s="12"/>
      <c r="AH33" s="10"/>
      <c r="AI33" s="12"/>
      <c r="AJ33" s="12"/>
      <c r="AK33" s="10"/>
      <c r="AL33" s="12"/>
      <c r="AM33" s="12"/>
      <c r="AN33" s="10"/>
      <c r="AO33" s="12">
        <v>150</v>
      </c>
      <c r="AP33" s="12">
        <f>AO33*B5/C5</f>
        <v>150</v>
      </c>
      <c r="AQ33" s="10">
        <f>(AO33*B5/1000)</f>
        <v>1.5</v>
      </c>
      <c r="AR33" s="12"/>
      <c r="AS33" s="12"/>
      <c r="AT33" s="10"/>
      <c r="AU33" s="17">
        <f t="shared" si="0"/>
        <v>1.5</v>
      </c>
      <c r="AW33" s="2">
        <f t="shared" si="1"/>
        <v>150</v>
      </c>
    </row>
    <row r="34" spans="1:49" ht="12.75" customHeight="1" x14ac:dyDescent="0.25">
      <c r="A34" s="5" t="s">
        <v>121</v>
      </c>
      <c r="B34" s="11" t="s">
        <v>18</v>
      </c>
      <c r="C34" s="12"/>
      <c r="D34" s="12"/>
      <c r="E34" s="10"/>
      <c r="F34" s="12"/>
      <c r="G34" s="12"/>
      <c r="H34" s="10"/>
      <c r="I34" s="12"/>
      <c r="J34" s="12"/>
      <c r="K34" s="10"/>
      <c r="L34" s="12"/>
      <c r="M34" s="12"/>
      <c r="N34" s="10"/>
      <c r="O34" s="12"/>
      <c r="P34" s="12"/>
      <c r="Q34" s="10"/>
      <c r="R34" s="12"/>
      <c r="S34" s="12"/>
      <c r="T34" s="10"/>
      <c r="U34" s="12"/>
      <c r="V34" s="12"/>
      <c r="W34" s="10"/>
      <c r="X34" s="12"/>
      <c r="Y34" s="12"/>
      <c r="Z34" s="10"/>
      <c r="AA34" s="12"/>
      <c r="AB34" s="12"/>
      <c r="AC34" s="10"/>
      <c r="AD34" s="5" t="s">
        <v>121</v>
      </c>
      <c r="AE34" s="11" t="s">
        <v>18</v>
      </c>
      <c r="AF34" s="12"/>
      <c r="AG34" s="12"/>
      <c r="AH34" s="10"/>
      <c r="AI34" s="12"/>
      <c r="AJ34" s="12"/>
      <c r="AK34" s="10"/>
      <c r="AL34" s="12"/>
      <c r="AM34" s="12"/>
      <c r="AN34" s="10"/>
      <c r="AO34" s="12"/>
      <c r="AP34" s="12"/>
      <c r="AQ34" s="10"/>
      <c r="AR34" s="12">
        <v>60</v>
      </c>
      <c r="AS34" s="12">
        <f>AR34*B5/C5</f>
        <v>60</v>
      </c>
      <c r="AT34" s="10">
        <f>(AR34*B5/1000)</f>
        <v>0.6</v>
      </c>
      <c r="AU34" s="17">
        <f t="shared" si="0"/>
        <v>0.6</v>
      </c>
      <c r="AW34" s="2">
        <f t="shared" si="1"/>
        <v>60</v>
      </c>
    </row>
    <row r="35" spans="1:49" ht="12.75" customHeight="1" x14ac:dyDescent="0.25">
      <c r="A35" s="5" t="s">
        <v>77</v>
      </c>
      <c r="B35" s="11" t="s">
        <v>18</v>
      </c>
      <c r="C35" s="12"/>
      <c r="D35" s="12"/>
      <c r="E35" s="10"/>
      <c r="F35" s="12"/>
      <c r="G35" s="12"/>
      <c r="H35" s="10"/>
      <c r="I35" s="12"/>
      <c r="J35" s="12"/>
      <c r="K35" s="10"/>
      <c r="L35" s="12"/>
      <c r="M35" s="12"/>
      <c r="N35" s="10"/>
      <c r="O35" s="12"/>
      <c r="P35" s="12"/>
      <c r="Q35" s="10"/>
      <c r="R35" s="12"/>
      <c r="S35" s="12"/>
      <c r="T35" s="10"/>
      <c r="U35" s="12"/>
      <c r="V35" s="12"/>
      <c r="W35" s="10"/>
      <c r="X35" s="12"/>
      <c r="Y35" s="12"/>
      <c r="Z35" s="10"/>
      <c r="AA35" s="12"/>
      <c r="AB35" s="12"/>
      <c r="AC35" s="10"/>
      <c r="AD35" s="5" t="s">
        <v>77</v>
      </c>
      <c r="AE35" s="11" t="s">
        <v>18</v>
      </c>
      <c r="AF35" s="12"/>
      <c r="AG35" s="12"/>
      <c r="AH35" s="10"/>
      <c r="AI35" s="12"/>
      <c r="AJ35" s="12"/>
      <c r="AK35" s="10"/>
      <c r="AL35" s="12"/>
      <c r="AM35" s="12"/>
      <c r="AN35" s="10"/>
      <c r="AO35" s="12"/>
      <c r="AP35" s="12"/>
      <c r="AQ35" s="10"/>
      <c r="AR35" s="12">
        <v>5</v>
      </c>
      <c r="AS35" s="12">
        <f>AR35*B5/C5</f>
        <v>5</v>
      </c>
      <c r="AT35" s="10">
        <f>(AR35*B5/1000)</f>
        <v>0.05</v>
      </c>
      <c r="AU35" s="17">
        <f t="shared" si="0"/>
        <v>0.05</v>
      </c>
      <c r="AW35" s="2">
        <f t="shared" si="1"/>
        <v>5</v>
      </c>
    </row>
    <row r="36" spans="1:49" x14ac:dyDescent="0.25">
      <c r="O36" s="13"/>
      <c r="P36" s="13"/>
      <c r="AL36" s="13"/>
      <c r="AM36" s="13"/>
      <c r="AU36"/>
    </row>
    <row r="37" spans="1:49" x14ac:dyDescent="0.25">
      <c r="AU37"/>
    </row>
  </sheetData>
  <mergeCells count="40">
    <mergeCell ref="AO7:AQ7"/>
    <mergeCell ref="AR7:AT7"/>
    <mergeCell ref="AL8:AN8"/>
    <mergeCell ref="C8:E8"/>
    <mergeCell ref="F8:H8"/>
    <mergeCell ref="I8:K8"/>
    <mergeCell ref="L8:N8"/>
    <mergeCell ref="O8:Q8"/>
    <mergeCell ref="R8:T8"/>
    <mergeCell ref="U8:W8"/>
    <mergeCell ref="X8:Z8"/>
    <mergeCell ref="AA8:AC8"/>
    <mergeCell ref="AF8:AH8"/>
    <mergeCell ref="AI8:AK8"/>
    <mergeCell ref="AU7:AU8"/>
    <mergeCell ref="AO8:AQ8"/>
    <mergeCell ref="AR8:AT8"/>
    <mergeCell ref="AS4:AT4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F7:AH7"/>
    <mergeCell ref="AI7:AK7"/>
    <mergeCell ref="AL7:AN7"/>
    <mergeCell ref="AE3:AH3"/>
    <mergeCell ref="AI3:AK3"/>
    <mergeCell ref="AL3:AN3"/>
    <mergeCell ref="AP3:AR3"/>
    <mergeCell ref="AS3:AT3"/>
    <mergeCell ref="A4:A5"/>
    <mergeCell ref="AE4:AH4"/>
    <mergeCell ref="AI4:AK4"/>
    <mergeCell ref="AL4:AN4"/>
    <mergeCell ref="AP4:AR4"/>
  </mergeCells>
  <pageMargins left="0" right="0" top="0" bottom="0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1д,,,</vt:lpstr>
      <vt:lpstr>2д,,,</vt:lpstr>
      <vt:lpstr>3д,,,</vt:lpstr>
      <vt:lpstr>4д,,,</vt:lpstr>
      <vt:lpstr>5д Ватрушка</vt:lpstr>
      <vt:lpstr>5д,,,</vt:lpstr>
      <vt:lpstr>6д,,,</vt:lpstr>
      <vt:lpstr>7д,,,</vt:lpstr>
      <vt:lpstr>8д Ватрушка</vt:lpstr>
      <vt:lpstr>8д,,,</vt:lpstr>
      <vt:lpstr>9д,,,,</vt:lpstr>
      <vt:lpstr>10д,,,</vt:lpstr>
      <vt:lpstr>11д,,,</vt:lpstr>
      <vt:lpstr>12д,,,</vt:lpstr>
      <vt:lpstr>13д,,,</vt:lpstr>
      <vt:lpstr>14д,,,</vt:lpstr>
      <vt:lpstr>15д,,,</vt:lpstr>
      <vt:lpstr>16д,,,</vt:lpstr>
      <vt:lpstr>17д,,,</vt:lpstr>
      <vt:lpstr>18 д,,</vt:lpstr>
      <vt:lpstr>19д,,,</vt:lpstr>
      <vt:lpstr>20д Ватрушка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Родничок</cp:lastModifiedBy>
  <cp:lastPrinted>2025-12-10T06:57:45Z</cp:lastPrinted>
  <dcterms:created xsi:type="dcterms:W3CDTF">2021-03-25T08:31:05Z</dcterms:created>
  <dcterms:modified xsi:type="dcterms:W3CDTF">2025-12-10T09:20:40Z</dcterms:modified>
</cp:coreProperties>
</file>